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15" windowWidth="15600" windowHeight="6000" tabRatio="714"/>
  </bookViews>
  <sheets>
    <sheet name="実施要領" sheetId="1" r:id="rId1"/>
    <sheet name="回答者連絡先等" sheetId="3" r:id="rId2"/>
    <sheet name="指定課題1.1" sheetId="62" r:id="rId3"/>
    <sheet name="指定課題1.2" sheetId="42" r:id="rId4"/>
    <sheet name="指定課題1.3" sheetId="55" r:id="rId5"/>
    <sheet name="指定課題1.4" sheetId="56" r:id="rId6"/>
    <sheet name="自由課題2.1" sheetId="57" r:id="rId7"/>
    <sheet name="自由課題2.2" sheetId="58" r:id="rId8"/>
    <sheet name="自由課題2.3" sheetId="59" r:id="rId9"/>
    <sheet name="自由課題2.4" sheetId="60" r:id="rId10"/>
    <sheet name="自由課題2.5" sheetId="61" r:id="rId11"/>
    <sheet name="集計" sheetId="54" r:id="rId12"/>
  </sheets>
  <definedNames>
    <definedName name="_xlnm.Print_Area" localSheetId="1">回答者連絡先等!$B$1:$E$80</definedName>
    <definedName name="_xlnm.Print_Area" localSheetId="2">指定課題1.1!$B$1:$Y$201</definedName>
    <definedName name="_xlnm.Print_Area" localSheetId="3">指定課題1.2!$B$1:$Y$18</definedName>
    <definedName name="_xlnm.Print_Area" localSheetId="4">指定課題1.3!$B$1:$Y$53</definedName>
    <definedName name="_xlnm.Print_Area" localSheetId="5">指定課題1.4!$B$1:$Y$23</definedName>
    <definedName name="_xlnm.Print_Area" localSheetId="6">自由課題2.1!$B$1:$Y$28</definedName>
    <definedName name="_xlnm.Print_Area" localSheetId="7">自由課題2.2!$B$1:$Y$25</definedName>
    <definedName name="_xlnm.Print_Area" localSheetId="8">自由課題2.3!$B$1:$Y$15</definedName>
    <definedName name="_xlnm.Print_Area" localSheetId="9">自由課題2.4!$B$1:$Y$25</definedName>
    <definedName name="_xlnm.Print_Area" localSheetId="10">自由課題2.5!$B$1:$Y$16</definedName>
    <definedName name="_xlnm.Print_Area" localSheetId="0">実施要領!$B$2:$P$142</definedName>
  </definedNames>
  <calcPr calcId="145621"/>
</workbook>
</file>

<file path=xl/calcChain.xml><?xml version="1.0" encoding="utf-8"?>
<calcChain xmlns="http://schemas.openxmlformats.org/spreadsheetml/2006/main">
  <c r="E4" i="61" l="1"/>
  <c r="E15" i="60"/>
  <c r="E8" i="60"/>
  <c r="E5" i="60"/>
  <c r="E4" i="59"/>
  <c r="E4" i="58"/>
  <c r="E5" i="57"/>
  <c r="I4" i="56"/>
  <c r="E34" i="55"/>
  <c r="E22" i="55"/>
  <c r="E8" i="55"/>
  <c r="E5" i="55"/>
  <c r="E5" i="42"/>
  <c r="E158" i="62"/>
  <c r="E177" i="62"/>
  <c r="E189" i="62"/>
  <c r="E123" i="62" l="1"/>
  <c r="E83" i="62"/>
  <c r="E61" i="62"/>
  <c r="E42" i="62"/>
  <c r="E21" i="62"/>
  <c r="E14" i="62"/>
  <c r="E7" i="62"/>
  <c r="FO7" i="54" l="1"/>
  <c r="FO6" i="54"/>
  <c r="FO4" i="54"/>
  <c r="FL7" i="54"/>
  <c r="FJ7" i="54"/>
  <c r="FI7" i="54"/>
  <c r="FI6" i="54"/>
  <c r="FI4" i="54"/>
  <c r="FD7" i="54"/>
  <c r="FD6" i="54"/>
  <c r="FD4" i="54"/>
  <c r="EU7" i="54"/>
  <c r="EU6" i="54"/>
  <c r="EU4" i="54"/>
  <c r="EM7" i="54"/>
  <c r="EM6" i="54"/>
  <c r="EM4" i="54"/>
  <c r="EJ7" i="54"/>
  <c r="EJ6" i="54"/>
  <c r="EJ4" i="54"/>
  <c r="EG6" i="54"/>
  <c r="EG7" i="54"/>
  <c r="EE7" i="54"/>
  <c r="EE6" i="54"/>
  <c r="EC7" i="54"/>
  <c r="EB7" i="54"/>
  <c r="EB6" i="54"/>
  <c r="DX7" i="54"/>
  <c r="DW7" i="54"/>
  <c r="DW6" i="54"/>
  <c r="DW4" i="54"/>
  <c r="DP7" i="54"/>
  <c r="DP6" i="54"/>
  <c r="DP4" i="54"/>
  <c r="DI7" i="54"/>
  <c r="DI6" i="54"/>
  <c r="DI5" i="54"/>
  <c r="DG7" i="54"/>
  <c r="DG6" i="54"/>
  <c r="CX7" i="54"/>
  <c r="CX6" i="54"/>
  <c r="CX5" i="54"/>
  <c r="CU7" i="54"/>
  <c r="CS7" i="54"/>
  <c r="CO7" i="54"/>
  <c r="CO6" i="54"/>
  <c r="CO5" i="54"/>
  <c r="CH7" i="54"/>
  <c r="CH6" i="54"/>
  <c r="BY7" i="54"/>
  <c r="BY6" i="54"/>
  <c r="BY5" i="54"/>
  <c r="BQ7" i="54"/>
  <c r="BQ6" i="54"/>
  <c r="ET12" i="54"/>
  <c r="ES12" i="54"/>
  <c r="BI7" i="54" l="1"/>
  <c r="BI6" i="54"/>
  <c r="BI5" i="54"/>
  <c r="BA7" i="54"/>
  <c r="AY7" i="54"/>
  <c r="AW7" i="54"/>
  <c r="AW6" i="54"/>
  <c r="AW5" i="54"/>
  <c r="AW4" i="54"/>
  <c r="AB8" i="58" l="1"/>
  <c r="AA8" i="58"/>
  <c r="AB20" i="58"/>
  <c r="AA20" i="58"/>
  <c r="AB16" i="58"/>
  <c r="AA16" i="58"/>
  <c r="AB12" i="58"/>
  <c r="AA12" i="58"/>
  <c r="AA99" i="62"/>
  <c r="AB95" i="62"/>
  <c r="AA95" i="62"/>
  <c r="AB99" i="62"/>
  <c r="AB91" i="62"/>
  <c r="AA91" i="62"/>
  <c r="AB87" i="62"/>
  <c r="AA87" i="62"/>
  <c r="AB115" i="62"/>
  <c r="AB114" i="62"/>
  <c r="AA114" i="62"/>
  <c r="AB110" i="62"/>
  <c r="AA110" i="62"/>
  <c r="AB106" i="62"/>
  <c r="AA106" i="62"/>
  <c r="AB74" i="62"/>
  <c r="AB73" i="62"/>
  <c r="AA73" i="62"/>
  <c r="AB69" i="62"/>
  <c r="AA69" i="62"/>
  <c r="AB65" i="62"/>
  <c r="AA65" i="62"/>
  <c r="AB55" i="62"/>
  <c r="AB54" i="62"/>
  <c r="AA54" i="62"/>
  <c r="AB50" i="62"/>
  <c r="AA50" i="62"/>
  <c r="AB46" i="62"/>
  <c r="AA46" i="62"/>
  <c r="AA33" i="62"/>
  <c r="AA29" i="62"/>
  <c r="AA25" i="62"/>
  <c r="AB25" i="62"/>
  <c r="AB29" i="62"/>
  <c r="AB33" i="62"/>
  <c r="AB34" i="62"/>
  <c r="AA49" i="55"/>
  <c r="AA46" i="55"/>
  <c r="AA11" i="42"/>
  <c r="AA12" i="42"/>
  <c r="EW12" i="54"/>
  <c r="CL12" i="54"/>
  <c r="EH12" i="54"/>
  <c r="EI12" i="54"/>
  <c r="CM12" i="54"/>
  <c r="BJ12" i="54"/>
  <c r="BG12" i="54"/>
  <c r="BO12" i="54"/>
  <c r="BH12" i="54"/>
  <c r="BF12" i="54"/>
  <c r="EV12" i="54"/>
  <c r="CI12" i="54"/>
  <c r="BK12" i="54"/>
  <c r="DS12" i="54"/>
  <c r="BE12" i="54"/>
  <c r="BD12" i="54"/>
  <c r="BS12" i="54"/>
  <c r="DT12" i="54"/>
  <c r="CH12" i="54"/>
  <c r="BR12" i="54"/>
  <c r="CB12" i="54"/>
  <c r="FC12" i="54"/>
  <c r="BU12" i="54"/>
  <c r="BZ12" i="54"/>
  <c r="BP12" i="54"/>
  <c r="BW12" i="54"/>
  <c r="CJ12" i="54"/>
  <c r="BM12" i="54"/>
  <c r="CN12" i="54"/>
  <c r="FA12" i="54"/>
  <c r="BT12" i="54"/>
  <c r="BV12" i="54"/>
  <c r="BN12" i="54"/>
  <c r="CD12" i="54"/>
  <c r="CK12" i="54"/>
  <c r="EZ12" i="54"/>
  <c r="BL12" i="54"/>
  <c r="CF12" i="54"/>
  <c r="EX12" i="54"/>
  <c r="FB12" i="54"/>
  <c r="EY12" i="54"/>
  <c r="CE12" i="54"/>
  <c r="BX12" i="54"/>
  <c r="AA200" i="62" l="1"/>
  <c r="AA198" i="62"/>
  <c r="AA196" i="62"/>
  <c r="AA195" i="62"/>
  <c r="AA194" i="62"/>
  <c r="AA193" i="62"/>
  <c r="AA190" i="62"/>
  <c r="D186" i="62"/>
  <c r="C185" i="62"/>
  <c r="AA181" i="62"/>
  <c r="AA178" i="62"/>
  <c r="D174" i="62"/>
  <c r="AA172" i="62"/>
  <c r="AA170" i="62"/>
  <c r="AA169" i="62"/>
  <c r="AA168" i="62"/>
  <c r="AA166" i="62"/>
  <c r="AA164" i="62"/>
  <c r="AA163" i="62"/>
  <c r="AA162" i="62"/>
  <c r="AA159" i="62"/>
  <c r="D154" i="62"/>
  <c r="C153" i="62"/>
  <c r="AA149" i="62"/>
  <c r="AA147" i="62"/>
  <c r="AA145" i="62"/>
  <c r="E139" i="62"/>
  <c r="AA136" i="62"/>
  <c r="AA134" i="62"/>
  <c r="E133" i="62"/>
  <c r="AA130" i="62"/>
  <c r="AA128" i="62"/>
  <c r="AA127" i="62"/>
  <c r="AA124" i="62"/>
  <c r="D121" i="62"/>
  <c r="C120" i="62"/>
  <c r="E105" i="62"/>
  <c r="D103" i="62"/>
  <c r="AA84" i="62"/>
  <c r="D80" i="62"/>
  <c r="C79" i="62"/>
  <c r="AA62" i="62"/>
  <c r="D59" i="62"/>
  <c r="AA43" i="62"/>
  <c r="D40" i="62"/>
  <c r="C39" i="62"/>
  <c r="AA22" i="62"/>
  <c r="AA18" i="62"/>
  <c r="AA15" i="62"/>
  <c r="AA11" i="62"/>
  <c r="AA8" i="62"/>
  <c r="D4" i="62"/>
  <c r="C3" i="62"/>
  <c r="B2" i="62"/>
  <c r="AA2" i="62" s="1"/>
  <c r="DK12" i="54"/>
  <c r="C2" i="54" l="1"/>
  <c r="D2" i="54" s="1"/>
  <c r="E2" i="54" s="1"/>
  <c r="F2" i="54" s="1"/>
  <c r="G2" i="54"/>
  <c r="L2" i="54" s="1"/>
  <c r="Q2" i="54" s="1"/>
  <c r="B62" i="3"/>
  <c r="B55" i="3"/>
  <c r="B48" i="3"/>
  <c r="B41" i="3"/>
  <c r="B34" i="3"/>
  <c r="B26" i="3"/>
  <c r="B19" i="3"/>
  <c r="AA12" i="61"/>
  <c r="AA9" i="61"/>
  <c r="AA7" i="61"/>
  <c r="AA19" i="57"/>
  <c r="AA6" i="57"/>
  <c r="D2" i="61"/>
  <c r="B1" i="61"/>
  <c r="AA1" i="61" s="1"/>
  <c r="D2" i="60"/>
  <c r="B1" i="60"/>
  <c r="AA1" i="60" s="1"/>
  <c r="AA22" i="60"/>
  <c r="AA20" i="60"/>
  <c r="AA16" i="60"/>
  <c r="AA12" i="60"/>
  <c r="AA9" i="60"/>
  <c r="AA6" i="60"/>
  <c r="AA12" i="59"/>
  <c r="AA10" i="59"/>
  <c r="AA9" i="59"/>
  <c r="AA8" i="59"/>
  <c r="D2" i="59"/>
  <c r="B1" i="59"/>
  <c r="AA1" i="59" s="1"/>
  <c r="AA5" i="59"/>
  <c r="D2" i="58"/>
  <c r="B1" i="58"/>
  <c r="AA1" i="58" s="1"/>
  <c r="AA5" i="58"/>
  <c r="AA23" i="57"/>
  <c r="AA17" i="57"/>
  <c r="AA15" i="57"/>
  <c r="D3" i="57"/>
  <c r="B2" i="57"/>
  <c r="AA2" i="57" s="1"/>
  <c r="AA25" i="57"/>
  <c r="AA12" i="57"/>
  <c r="AA10" i="57"/>
  <c r="E4" i="56"/>
  <c r="E43" i="55"/>
  <c r="E25" i="55"/>
  <c r="CS12" i="54"/>
  <c r="CO12" i="54"/>
  <c r="CQ12" i="54"/>
  <c r="EO12" i="54"/>
  <c r="FM12" i="54"/>
  <c r="DL12" i="54"/>
  <c r="DC12" i="54"/>
  <c r="DD12" i="54"/>
  <c r="EQ12" i="54"/>
  <c r="EN12" i="54"/>
  <c r="DE12" i="54"/>
  <c r="BC12" i="54"/>
  <c r="FD12" i="54"/>
  <c r="FG12" i="54"/>
  <c r="DM12" i="54"/>
  <c r="CV12" i="54"/>
  <c r="EP12" i="54"/>
  <c r="FK12" i="54"/>
  <c r="DO12" i="54"/>
  <c r="FQ12" i="54"/>
  <c r="DN12" i="54"/>
  <c r="BQ12" i="54"/>
  <c r="DB12" i="54"/>
  <c r="CW12" i="54"/>
  <c r="CX12" i="54"/>
  <c r="CU12" i="54"/>
  <c r="CY12" i="54"/>
  <c r="ER12" i="54"/>
  <c r="FE12" i="54"/>
  <c r="DH12" i="54"/>
  <c r="DA12" i="54"/>
  <c r="CZ12" i="54"/>
  <c r="FH12" i="54"/>
  <c r="DF12" i="54"/>
  <c r="FJ12" i="54"/>
  <c r="FF12" i="54"/>
  <c r="FL12" i="54"/>
  <c r="CR12" i="54"/>
  <c r="DJ12" i="54"/>
  <c r="EM12" i="54"/>
  <c r="DG12" i="54"/>
  <c r="FN12" i="54"/>
  <c r="CP12" i="54"/>
  <c r="FI12" i="54"/>
  <c r="EU12" i="54"/>
  <c r="DI12" i="54"/>
  <c r="FP12" i="54"/>
  <c r="AX12" i="54"/>
  <c r="CT12" i="54"/>
  <c r="FO12" i="54"/>
  <c r="H2" i="54" l="1"/>
  <c r="I2" i="54" s="1"/>
  <c r="J2" i="54" s="1"/>
  <c r="K2" i="54" s="1"/>
  <c r="R2" i="54"/>
  <c r="S2" i="54" s="1"/>
  <c r="T2" i="54" s="1"/>
  <c r="U2" i="54" s="1"/>
  <c r="V2" i="54"/>
  <c r="M2" i="54"/>
  <c r="N2" i="54" s="1"/>
  <c r="O2" i="54" s="1"/>
  <c r="P2" i="54" s="1"/>
  <c r="D2" i="56"/>
  <c r="B1" i="56"/>
  <c r="AA1" i="56" s="1"/>
  <c r="AA20" i="56"/>
  <c r="AA18" i="56"/>
  <c r="AA17" i="56"/>
  <c r="AA16" i="56"/>
  <c r="AA7" i="56"/>
  <c r="AA9" i="42"/>
  <c r="AA10" i="42"/>
  <c r="DR12" i="54"/>
  <c r="EL12" i="54"/>
  <c r="DQ12" i="54"/>
  <c r="EJ12" i="54"/>
  <c r="EK12" i="54"/>
  <c r="W2" i="54" l="1"/>
  <c r="X2" i="54" s="1"/>
  <c r="Y2" i="54" s="1"/>
  <c r="Z2" i="54" s="1"/>
  <c r="AA2" i="54"/>
  <c r="AA44" i="55"/>
  <c r="D41" i="55"/>
  <c r="AA38" i="55"/>
  <c r="AA35" i="55"/>
  <c r="B12" i="3"/>
  <c r="B5" i="3"/>
  <c r="G67" i="3"/>
  <c r="G66" i="3"/>
  <c r="G65" i="3"/>
  <c r="G64" i="3"/>
  <c r="G63" i="3"/>
  <c r="G62" i="3"/>
  <c r="G61" i="3"/>
  <c r="G48" i="3"/>
  <c r="G49" i="3"/>
  <c r="G50" i="3"/>
  <c r="G51" i="3"/>
  <c r="G52" i="3"/>
  <c r="G53" i="3"/>
  <c r="G54" i="3"/>
  <c r="G55" i="3"/>
  <c r="G56" i="3"/>
  <c r="G57" i="3"/>
  <c r="G58" i="3"/>
  <c r="G59" i="3"/>
  <c r="G60" i="3"/>
  <c r="D32" i="55"/>
  <c r="AA29" i="55"/>
  <c r="AA26" i="55"/>
  <c r="AA23" i="55"/>
  <c r="D20" i="55"/>
  <c r="AA17" i="55"/>
  <c r="AA15" i="55"/>
  <c r="AA13" i="55"/>
  <c r="AA9" i="55"/>
  <c r="D2" i="55"/>
  <c r="B1" i="55"/>
  <c r="AA1" i="55" s="1"/>
  <c r="AA6" i="55"/>
  <c r="D2" i="42"/>
  <c r="AA15" i="42"/>
  <c r="AA13" i="42"/>
  <c r="AA6" i="42"/>
  <c r="B1" i="42"/>
  <c r="EF12" i="54"/>
  <c r="DY12" i="54"/>
  <c r="ED12" i="54"/>
  <c r="EC12" i="54"/>
  <c r="DX12" i="54"/>
  <c r="EB12" i="54"/>
  <c r="DU12" i="54"/>
  <c r="EE12" i="54"/>
  <c r="DZ12" i="54"/>
  <c r="EG12" i="54"/>
  <c r="EA12" i="54"/>
  <c r="DW12" i="54"/>
  <c r="DP12" i="54"/>
  <c r="DV12" i="54"/>
  <c r="AB2" i="54" l="1"/>
  <c r="AF2" i="54"/>
  <c r="AF12" i="54"/>
  <c r="AB12" i="54"/>
  <c r="AW12" i="54"/>
  <c r="AG2" i="54" l="1"/>
  <c r="AK2" i="54"/>
  <c r="AC2" i="54"/>
  <c r="AK12" i="54"/>
  <c r="AG12" i="54"/>
  <c r="AC12" i="54"/>
  <c r="AD2" i="54" l="1"/>
  <c r="AL2" i="54"/>
  <c r="AP2" i="54"/>
  <c r="AH2" i="54"/>
  <c r="G1" i="3"/>
  <c r="BA12" i="54"/>
  <c r="CA12" i="54"/>
  <c r="AL12" i="54"/>
  <c r="CC12" i="54"/>
  <c r="AZ12" i="54"/>
  <c r="BI12" i="54"/>
  <c r="BB12" i="54"/>
  <c r="BY12" i="54"/>
  <c r="CG12" i="54"/>
  <c r="AY12" i="54"/>
  <c r="AH12" i="54"/>
  <c r="AP12" i="54"/>
  <c r="AD12" i="54"/>
  <c r="AI2" i="54" l="1"/>
  <c r="AQ2" i="54"/>
  <c r="AM2" i="54"/>
  <c r="AE2" i="54"/>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D12" i="54"/>
  <c r="AA12" i="54"/>
  <c r="Z12" i="54"/>
  <c r="R12" i="54"/>
  <c r="AI12" i="54"/>
  <c r="Y12" i="54"/>
  <c r="T12" i="54"/>
  <c r="X12" i="54"/>
  <c r="AM12" i="54"/>
  <c r="W12" i="54"/>
  <c r="G12" i="54"/>
  <c r="C12" i="54"/>
  <c r="F12" i="54"/>
  <c r="P12" i="54"/>
  <c r="S12" i="54"/>
  <c r="Q12" i="54"/>
  <c r="N12" i="54"/>
  <c r="AQ12" i="54"/>
  <c r="M12" i="54"/>
  <c r="J12" i="54"/>
  <c r="I12" i="54"/>
  <c r="V12" i="54"/>
  <c r="H12" i="54"/>
  <c r="O12" i="54"/>
  <c r="L12" i="54"/>
  <c r="K12" i="54"/>
  <c r="U12" i="54"/>
  <c r="B12" i="54"/>
  <c r="AE12" i="54"/>
  <c r="E12" i="54"/>
  <c r="AR2" i="54" l="1"/>
  <c r="AJ2" i="54"/>
  <c r="AN2" i="54"/>
  <c r="AA1" i="42"/>
  <c r="AR12" i="54"/>
  <c r="AJ12" i="54"/>
  <c r="AN12" i="54"/>
  <c r="AO2" i="54" l="1"/>
  <c r="AS2" i="54"/>
  <c r="AS12" i="54"/>
  <c r="AO12" i="54"/>
  <c r="AT2" i="54" l="1"/>
  <c r="AV12" i="54"/>
  <c r="AT12" i="54"/>
  <c r="AU12" i="54"/>
</calcChain>
</file>

<file path=xl/sharedStrings.xml><?xml version="1.0" encoding="utf-8"?>
<sst xmlns="http://schemas.openxmlformats.org/spreadsheetml/2006/main" count="777" uniqueCount="405">
  <si>
    <t>【回答先及び問い合わせ先】</t>
    <rPh sb="1" eb="3">
      <t>カイトウ</t>
    </rPh>
    <rPh sb="3" eb="4">
      <t>サキ</t>
    </rPh>
    <rPh sb="4" eb="5">
      <t>オヨ</t>
    </rPh>
    <rPh sb="6" eb="7">
      <t>ト</t>
    </rPh>
    <rPh sb="8" eb="9">
      <t>ア</t>
    </rPh>
    <rPh sb="11" eb="12">
      <t>サキ</t>
    </rPh>
    <phoneticPr fontId="1"/>
  </si>
  <si>
    <t>ＴＥＬ</t>
  </si>
  <si>
    <t>ＴＥＬ</t>
    <phoneticPr fontId="1"/>
  </si>
  <si>
    <t>ＦＡＸ</t>
    <phoneticPr fontId="1"/>
  </si>
  <si>
    <t>E-mail</t>
  </si>
  <si>
    <t>E-mail</t>
    <phoneticPr fontId="1"/>
  </si>
  <si>
    <t>０３－６２４０－０９３１</t>
    <phoneticPr fontId="1"/>
  </si>
  <si>
    <t>somu-jiwa@nifty.com</t>
    <phoneticPr fontId="1"/>
  </si>
  <si>
    <t>住　所</t>
    <rPh sb="0" eb="1">
      <t>ジュウ</t>
    </rPh>
    <rPh sb="2" eb="3">
      <t>ショ</t>
    </rPh>
    <phoneticPr fontId="1"/>
  </si>
  <si>
    <t>事業体名</t>
  </si>
  <si>
    <t>回答者（氏名）</t>
  </si>
  <si>
    <t>所属</t>
  </si>
  <si>
    <t>０３－６２４０－０９３０</t>
    <phoneticPr fontId="1"/>
  </si>
  <si>
    <t>〒１１３－００３４　東京都文京区湯島１－６－８（中央自動車ビル８Ｆ）</t>
    <rPh sb="10" eb="13">
      <t>トウキョウト</t>
    </rPh>
    <rPh sb="13" eb="16">
      <t>ブンキョウク</t>
    </rPh>
    <rPh sb="16" eb="18">
      <t>ユシマ</t>
    </rPh>
    <rPh sb="24" eb="26">
      <t>チュウオウ</t>
    </rPh>
    <rPh sb="26" eb="29">
      <t>ジドウシャ</t>
    </rPh>
    <phoneticPr fontId="1"/>
  </si>
  <si>
    <t>【趣旨】</t>
    <rPh sb="1" eb="3">
      <t>シュシ</t>
    </rPh>
    <phoneticPr fontId="1"/>
  </si>
  <si>
    <t>【指定課題】</t>
    <rPh sb="1" eb="3">
      <t>シテイ</t>
    </rPh>
    <rPh sb="3" eb="5">
      <t>カダイ</t>
    </rPh>
    <phoneticPr fontId="1"/>
  </si>
  <si>
    <t>【自由課題】</t>
    <rPh sb="1" eb="3">
      <t>ジユウ</t>
    </rPh>
    <rPh sb="3" eb="5">
      <t>カダイ</t>
    </rPh>
    <phoneticPr fontId="1"/>
  </si>
  <si>
    <t>【事例等の紹介】</t>
    <rPh sb="1" eb="3">
      <t>ジレイ</t>
    </rPh>
    <rPh sb="3" eb="4">
      <t>トウ</t>
    </rPh>
    <rPh sb="5" eb="7">
      <t>ショウカイ</t>
    </rPh>
    <phoneticPr fontId="1"/>
  </si>
  <si>
    <t>【回答期限】</t>
    <rPh sb="1" eb="3">
      <t>カイトウ</t>
    </rPh>
    <rPh sb="3" eb="5">
      <t>キゲン</t>
    </rPh>
    <phoneticPr fontId="1"/>
  </si>
  <si>
    <t>【回答方法】</t>
    <rPh sb="1" eb="3">
      <t>カイトウ</t>
    </rPh>
    <rPh sb="3" eb="5">
      <t>ホウホウ</t>
    </rPh>
    <phoneticPr fontId="1"/>
  </si>
  <si>
    <t>【技術関係】</t>
    <rPh sb="1" eb="3">
      <t>ギジュツ</t>
    </rPh>
    <rPh sb="3" eb="5">
      <t>カンケイ</t>
    </rPh>
    <phoneticPr fontId="1"/>
  </si>
  <si>
    <t>【経営関係】</t>
    <rPh sb="1" eb="3">
      <t>ケイエイ</t>
    </rPh>
    <rPh sb="3" eb="5">
      <t>カンケイ</t>
    </rPh>
    <phoneticPr fontId="1"/>
  </si>
  <si>
    <t>回答者連絡先等</t>
    <phoneticPr fontId="1"/>
  </si>
  <si>
    <t>　問い合わせの際の連絡先をご記入ください。</t>
    <rPh sb="1" eb="2">
      <t>ト</t>
    </rPh>
    <rPh sb="3" eb="4">
      <t>ア</t>
    </rPh>
    <rPh sb="7" eb="8">
      <t>サイ</t>
    </rPh>
    <rPh sb="9" eb="12">
      <t>レンラクサキ</t>
    </rPh>
    <rPh sb="14" eb="16">
      <t>キニュウ</t>
    </rPh>
    <phoneticPr fontId="1"/>
  </si>
  <si>
    <t>回答者連絡先等</t>
  </si>
  <si>
    <t>行番号：</t>
    <rPh sb="0" eb="1">
      <t>ギョウ</t>
    </rPh>
    <rPh sb="1" eb="3">
      <t>バンゴウ</t>
    </rPh>
    <phoneticPr fontId="1"/>
  </si>
  <si>
    <t>列番号：</t>
    <rPh sb="0" eb="1">
      <t>レツ</t>
    </rPh>
    <rPh sb="1" eb="3">
      <t>バンゴウ</t>
    </rPh>
    <phoneticPr fontId="1"/>
  </si>
  <si>
    <t>↑</t>
    <phoneticPr fontId="1"/>
  </si>
  <si>
    <t>削除厳禁</t>
    <rPh sb="0" eb="2">
      <t>サクジョ</t>
    </rPh>
    <rPh sb="2" eb="4">
      <t>ゲンキン</t>
    </rPh>
    <phoneticPr fontId="1"/>
  </si>
  <si>
    <t>ｼｰﾄ名 ：</t>
    <rPh sb="3" eb="4">
      <t>メイ</t>
    </rPh>
    <phoneticPr fontId="1"/>
  </si>
  <si>
    <t>1.1 施設等更新に係る対応について</t>
    <rPh sb="4" eb="6">
      <t>シセツ</t>
    </rPh>
    <rPh sb="6" eb="7">
      <t>トウ</t>
    </rPh>
    <rPh sb="7" eb="9">
      <t>コウシン</t>
    </rPh>
    <phoneticPr fontId="1"/>
  </si>
  <si>
    <t xml:space="preserve">1.1.1 管路更新に係る種々の課題について </t>
    <phoneticPr fontId="1"/>
  </si>
  <si>
    <t>1.1.2 水管橋更新に係る種々の課題について</t>
    <phoneticPr fontId="1"/>
  </si>
  <si>
    <t>1.1.3 浄水場、取水場更新に係る種々の課題について</t>
    <phoneticPr fontId="1"/>
  </si>
  <si>
    <t>①浄水場や取水場の更新工事において、新たな大規模な用地の確保が必要であるため、公共用地、私有地などその候補地の検討過程や、施設面積の必要面積の算定方法、用地交渉などの公表できる情報について</t>
    <phoneticPr fontId="1"/>
  </si>
  <si>
    <t>1.1.5 ポンプ場の予備電源確保等及び電力会社との電圧降下対策の対応について</t>
    <phoneticPr fontId="1"/>
  </si>
  <si>
    <t>①災害により、全量ではなくとも給水を安定的に継続するための諸施策（電源系のリスク対策の充実化（予備電源の施設整備、予備電源の接続体制の確保、電源系のセパレート化の対応）、水運用面での諸対策、ユーザー調整による対応等）に係る取組事例について</t>
    <phoneticPr fontId="1"/>
  </si>
  <si>
    <t>②改修後のポンプ電動機の起動時において、電力系統に電圧変動（電圧降下）を与えることにより、周辺需要家への影響が懸念される。電力会社から受電設備の改善を求められる場合など、その対応方法等について</t>
    <phoneticPr fontId="1"/>
  </si>
  <si>
    <t>1.1.6 工業用水道管路の仕切弁の点検について</t>
    <phoneticPr fontId="1"/>
  </si>
  <si>
    <t>1.2 旧管路の有効利用について</t>
    <rPh sb="4" eb="5">
      <t>キュウ</t>
    </rPh>
    <rPh sb="5" eb="7">
      <t>カンロ</t>
    </rPh>
    <rPh sb="8" eb="10">
      <t>ユウコウ</t>
    </rPh>
    <rPh sb="10" eb="12">
      <t>リヨウ</t>
    </rPh>
    <phoneticPr fontId="1"/>
  </si>
  <si>
    <t>1.3 豪雨による浄水場や取水施設などの浸水被害及び、災害時における工業用水の供給について</t>
    <rPh sb="4" eb="6">
      <t>ゴウウ</t>
    </rPh>
    <rPh sb="9" eb="12">
      <t>ジョウスイジョウ</t>
    </rPh>
    <rPh sb="13" eb="15">
      <t>シュスイ</t>
    </rPh>
    <rPh sb="15" eb="17">
      <t>シセツ</t>
    </rPh>
    <rPh sb="20" eb="22">
      <t>シンスイ</t>
    </rPh>
    <rPh sb="22" eb="24">
      <t>ヒガイ</t>
    </rPh>
    <rPh sb="24" eb="25">
      <t>オヨ</t>
    </rPh>
    <rPh sb="27" eb="29">
      <t>サイガイ</t>
    </rPh>
    <rPh sb="29" eb="30">
      <t>ジ</t>
    </rPh>
    <rPh sb="34" eb="36">
      <t>コウギョウ</t>
    </rPh>
    <rPh sb="36" eb="38">
      <t>ヨウスイ</t>
    </rPh>
    <rPh sb="39" eb="41">
      <t>キョウキュウ</t>
    </rPh>
    <phoneticPr fontId="1"/>
  </si>
  <si>
    <t>①豪雨による浄水場や取水施設などの浸水被害における、事例や対応方法等及び豪雨による浸水被害に対する危機管理マニュアルの整備について</t>
    <phoneticPr fontId="1"/>
  </si>
  <si>
    <t>②津波対策の観点から、河川横断の方法について。海沿いの水管橋は伏せ越しへの切り替えの検討について</t>
    <phoneticPr fontId="1"/>
  </si>
  <si>
    <t>④発災時における他事業体からの応援体制やマニュアル等の整備について</t>
    <phoneticPr fontId="1"/>
  </si>
  <si>
    <t>1.4 アセットマネジメント指針による設備更新について</t>
    <rPh sb="14" eb="16">
      <t>シシン</t>
    </rPh>
    <rPh sb="19" eb="21">
      <t>セツビ</t>
    </rPh>
    <rPh sb="21" eb="23">
      <t>コウシン</t>
    </rPh>
    <phoneticPr fontId="1"/>
  </si>
  <si>
    <t>2.2 赤字事業の経営健全化に向けた対応について</t>
    <rPh sb="4" eb="6">
      <t>アカジ</t>
    </rPh>
    <rPh sb="6" eb="8">
      <t>ジギョウ</t>
    </rPh>
    <rPh sb="9" eb="11">
      <t>ケイエイ</t>
    </rPh>
    <rPh sb="11" eb="14">
      <t>ケンゼンカ</t>
    </rPh>
    <rPh sb="15" eb="16">
      <t>ム</t>
    </rPh>
    <rPh sb="18" eb="20">
      <t>タイオウ</t>
    </rPh>
    <phoneticPr fontId="1"/>
  </si>
  <si>
    <t>2.3 工業用水道事業の広報、ＰＲ活動への取組状況について</t>
    <rPh sb="4" eb="7">
      <t>コウギョウヨウ</t>
    </rPh>
    <rPh sb="7" eb="9">
      <t>スイドウ</t>
    </rPh>
    <rPh sb="9" eb="11">
      <t>ジギョウ</t>
    </rPh>
    <rPh sb="12" eb="14">
      <t>コウホウ</t>
    </rPh>
    <rPh sb="17" eb="19">
      <t>カツドウ</t>
    </rPh>
    <rPh sb="21" eb="23">
      <t>トリクミ</t>
    </rPh>
    <rPh sb="23" eb="25">
      <t>ジョウキョウ</t>
    </rPh>
    <phoneticPr fontId="1"/>
  </si>
  <si>
    <t>2.4 工業用水の温度上昇に係る対策について</t>
    <rPh sb="4" eb="6">
      <t>コウギョウ</t>
    </rPh>
    <rPh sb="6" eb="8">
      <t>ヨウスイ</t>
    </rPh>
    <rPh sb="9" eb="11">
      <t>オンド</t>
    </rPh>
    <rPh sb="11" eb="13">
      <t>ジョウショウ</t>
    </rPh>
    <rPh sb="14" eb="15">
      <t>カカワ</t>
    </rPh>
    <rPh sb="16" eb="18">
      <t>タイサク</t>
    </rPh>
    <phoneticPr fontId="1"/>
  </si>
  <si>
    <t>○アセットマネジメントの評価点により更新の優先順位の決定における、管路の更新後の評価点について</t>
    <phoneticPr fontId="1"/>
  </si>
  <si>
    <t>○更新工事の実施にあたり、都市部等の供給エリアにおける、他企業埋設管との調整、立坑用地の確保及び、仮配管やバイパス管による供給等の対策について</t>
    <phoneticPr fontId="1"/>
  </si>
  <si>
    <t>○溶接鋼管の使用（採用）状況、耐震性能の考え方、塗装被膜の考え方、使用年数の基準、更新時期の目安について</t>
    <phoneticPr fontId="1"/>
  </si>
  <si>
    <t>○利用することがなくなった既存の管路に対する処置として、道路占用条件等により、撤去もしくは管路内中詰充填処理等が行われ、管路を撤去することなく、有効利用している事例等について</t>
    <phoneticPr fontId="1"/>
  </si>
  <si>
    <t>○料金の引上げも含め赤字事業の経営健全化に向けての他県の取組状況について</t>
    <phoneticPr fontId="1"/>
  </si>
  <si>
    <t>○新規ユーザーの獲得につながるような有効な広報の方法について。（広報紙、ホームページの活用方法について）</t>
    <phoneticPr fontId="1"/>
  </si>
  <si>
    <t>○近年水温が上昇しており、条例で定める温度を超過することも懸念されるところであり、工業用水の温度上昇に対し、何らかの対策状況及びトラブル等の発生事例について</t>
    <phoneticPr fontId="1"/>
  </si>
  <si>
    <t>○施設の巡視・点検業務において、デジタルデータの活用の保守管理における新技術の活用について</t>
    <phoneticPr fontId="1"/>
  </si>
  <si>
    <t>採用理由</t>
    <rPh sb="0" eb="2">
      <t>サイヨウ</t>
    </rPh>
    <rPh sb="2" eb="4">
      <t>リユウ</t>
    </rPh>
    <phoneticPr fontId="1"/>
  </si>
  <si>
    <t>残存している溶接鋼管の総延長</t>
    <phoneticPr fontId="1"/>
  </si>
  <si>
    <t>km</t>
    <phoneticPr fontId="1"/>
  </si>
  <si>
    <t>残存している溶接鋼管の総延長に占める割合</t>
    <phoneticPr fontId="1"/>
  </si>
  <si>
    <t>％</t>
    <phoneticPr fontId="1"/>
  </si>
  <si>
    <t>管路全体の</t>
    <rPh sb="0" eb="2">
      <t>カンロ</t>
    </rPh>
    <rPh sb="2" eb="4">
      <t>ゼンタイ</t>
    </rPh>
    <phoneticPr fontId="1"/>
  </si>
  <si>
    <t>溶接鋼管の内面の塗装被膜の考え方</t>
    <rPh sb="0" eb="2">
      <t>ヨウセツ</t>
    </rPh>
    <rPh sb="2" eb="4">
      <t>コウカン</t>
    </rPh>
    <rPh sb="5" eb="7">
      <t>ナイメン</t>
    </rPh>
    <phoneticPr fontId="1"/>
  </si>
  <si>
    <t>溶接鋼管の外面の塗装被膜の考え方</t>
    <rPh sb="0" eb="2">
      <t>ヨウセツ</t>
    </rPh>
    <rPh sb="2" eb="4">
      <t>コウカン</t>
    </rPh>
    <rPh sb="5" eb="7">
      <t>ガイメン</t>
    </rPh>
    <phoneticPr fontId="1"/>
  </si>
  <si>
    <t>A:ある　B:ない</t>
    <phoneticPr fontId="1"/>
  </si>
  <si>
    <t>A</t>
    <phoneticPr fontId="1"/>
  </si>
  <si>
    <t>B</t>
    <phoneticPr fontId="1"/>
  </si>
  <si>
    <t>C</t>
    <phoneticPr fontId="1"/>
  </si>
  <si>
    <t>D</t>
    <phoneticPr fontId="1"/>
  </si>
  <si>
    <t>E</t>
    <phoneticPr fontId="1"/>
  </si>
  <si>
    <t>F</t>
    <phoneticPr fontId="1"/>
  </si>
  <si>
    <t>「A:ある」の場合の具体的な調整に関する概要</t>
    <phoneticPr fontId="1"/>
  </si>
  <si>
    <t>「A:ある」の場合の具体的な対応事例</t>
    <phoneticPr fontId="1"/>
  </si>
  <si>
    <t>「A:ある」の場合の具体的な対策と採用理由</t>
    <rPh sb="17" eb="19">
      <t>サイヨウ</t>
    </rPh>
    <rPh sb="19" eb="21">
      <t>リユウ</t>
    </rPh>
    <phoneticPr fontId="1"/>
  </si>
  <si>
    <t>「A:ある」の場合の溶接鋼管の延長、残存割合、耐震性能</t>
    <rPh sb="10" eb="12">
      <t>ヨウセツ</t>
    </rPh>
    <rPh sb="12" eb="14">
      <t>コウカン</t>
    </rPh>
    <rPh sb="15" eb="17">
      <t>エンチョウ</t>
    </rPh>
    <rPh sb="18" eb="20">
      <t>ザンゾン</t>
    </rPh>
    <rPh sb="20" eb="22">
      <t>ワリアイ</t>
    </rPh>
    <rPh sb="23" eb="25">
      <t>タイシン</t>
    </rPh>
    <rPh sb="25" eb="27">
      <t>セイノウ</t>
    </rPh>
    <phoneticPr fontId="1"/>
  </si>
  <si>
    <t>「A:ある」の場合の具体的な取組み事例</t>
    <rPh sb="10" eb="13">
      <t>グタイテキ</t>
    </rPh>
    <rPh sb="14" eb="16">
      <t>トリク</t>
    </rPh>
    <rPh sb="17" eb="19">
      <t>ジレイ</t>
    </rPh>
    <phoneticPr fontId="1"/>
  </si>
  <si>
    <t>予備電源に関する取組み</t>
    <rPh sb="0" eb="2">
      <t>ヨビ</t>
    </rPh>
    <rPh sb="2" eb="4">
      <t>デンゲン</t>
    </rPh>
    <rPh sb="5" eb="6">
      <t>カン</t>
    </rPh>
    <rPh sb="8" eb="10">
      <t>トリク</t>
    </rPh>
    <phoneticPr fontId="1"/>
  </si>
  <si>
    <t>水運用面に関する取組み</t>
    <rPh sb="5" eb="6">
      <t>カン</t>
    </rPh>
    <rPh sb="8" eb="10">
      <t>トリク</t>
    </rPh>
    <phoneticPr fontId="1"/>
  </si>
  <si>
    <t>（自由回答）</t>
    <phoneticPr fontId="1"/>
  </si>
  <si>
    <t>（自由回答）</t>
    <rPh sb="1" eb="3">
      <t>ジユウ</t>
    </rPh>
    <rPh sb="3" eb="5">
      <t>カイトウ</t>
    </rPh>
    <phoneticPr fontId="1"/>
  </si>
  <si>
    <t>古い溶接鋼管の耐震性能に</t>
    <rPh sb="0" eb="1">
      <t>フル</t>
    </rPh>
    <rPh sb="2" eb="4">
      <t>ヨウセツ</t>
    </rPh>
    <rPh sb="4" eb="6">
      <t>コウカン</t>
    </rPh>
    <phoneticPr fontId="1"/>
  </si>
  <si>
    <t>○仕切弁の点検について、ユーザーへの影響を伴うため、開閉の試験はできていない状況であり、それに対する各事業体の実施状況について</t>
    <phoneticPr fontId="1"/>
  </si>
  <si>
    <t>○</t>
    <phoneticPr fontId="1"/>
  </si>
  <si>
    <t>×</t>
    <phoneticPr fontId="1"/>
  </si>
  <si>
    <t>「A:ある」の場合の点検項目と点検頻度</t>
    <rPh sb="10" eb="12">
      <t>テンケン</t>
    </rPh>
    <rPh sb="12" eb="14">
      <t>コウモク</t>
    </rPh>
    <rPh sb="15" eb="17">
      <t>テンケン</t>
    </rPh>
    <rPh sb="17" eb="19">
      <t>ヒンド</t>
    </rPh>
    <phoneticPr fontId="1"/>
  </si>
  <si>
    <t>点検項目</t>
    <phoneticPr fontId="1"/>
  </si>
  <si>
    <t>その他の取組み（予備電源）</t>
    <rPh sb="4" eb="6">
      <t>トリク</t>
    </rPh>
    <phoneticPr fontId="1"/>
  </si>
  <si>
    <t>その他の取組み（水運用面）</t>
    <rPh sb="4" eb="6">
      <t>トリク</t>
    </rPh>
    <phoneticPr fontId="1"/>
  </si>
  <si>
    <t>点検頻度</t>
    <rPh sb="0" eb="2">
      <t>テンケン</t>
    </rPh>
    <rPh sb="2" eb="4">
      <t>ヒンド</t>
    </rPh>
    <phoneticPr fontId="1"/>
  </si>
  <si>
    <t>A:毎日　　B:１回／週　　C:１回／月　　D:その他</t>
    <rPh sb="2" eb="4">
      <t>マイニチ</t>
    </rPh>
    <phoneticPr fontId="1"/>
  </si>
  <si>
    <t>A:整備している　　B:整備していない</t>
    <phoneticPr fontId="1"/>
  </si>
  <si>
    <t>A:ある　B:ない</t>
    <phoneticPr fontId="1"/>
  </si>
  <si>
    <t>浸水被害の事例</t>
    <rPh sb="0" eb="2">
      <t>シンスイ</t>
    </rPh>
    <rPh sb="2" eb="4">
      <t>ヒガイ</t>
    </rPh>
    <rPh sb="5" eb="7">
      <t>ジレイ</t>
    </rPh>
    <phoneticPr fontId="1"/>
  </si>
  <si>
    <t>浸水被害の事前対策</t>
    <rPh sb="0" eb="2">
      <t>シンスイ</t>
    </rPh>
    <rPh sb="2" eb="4">
      <t>ヒガイ</t>
    </rPh>
    <rPh sb="5" eb="7">
      <t>ジゼン</t>
    </rPh>
    <rPh sb="7" eb="9">
      <t>タイサク</t>
    </rPh>
    <phoneticPr fontId="1"/>
  </si>
  <si>
    <t>浸水被害の事後対策</t>
    <rPh sb="0" eb="2">
      <t>シンスイ</t>
    </rPh>
    <rPh sb="2" eb="4">
      <t>ヒガイ</t>
    </rPh>
    <rPh sb="5" eb="7">
      <t>ジゴ</t>
    </rPh>
    <rPh sb="7" eb="9">
      <t>タイサク</t>
    </rPh>
    <phoneticPr fontId="1"/>
  </si>
  <si>
    <t>A:設定している　　B:設定していない</t>
    <rPh sb="2" eb="4">
      <t>セッテイ</t>
    </rPh>
    <rPh sb="12" eb="14">
      <t>セッテイ</t>
    </rPh>
    <phoneticPr fontId="1"/>
  </si>
  <si>
    <t>A:考慮している　　B:考慮していない</t>
    <rPh sb="2" eb="4">
      <t>コウリョ</t>
    </rPh>
    <rPh sb="12" eb="14">
      <t>コウリョ</t>
    </rPh>
    <phoneticPr fontId="1"/>
  </si>
  <si>
    <t>「A:考慮している」の場合の位置づけ</t>
    <rPh sb="3" eb="5">
      <t>コウリョ</t>
    </rPh>
    <rPh sb="14" eb="16">
      <t>イチ</t>
    </rPh>
    <phoneticPr fontId="1"/>
  </si>
  <si>
    <t>A:調整している　　B:調整していない</t>
    <rPh sb="2" eb="4">
      <t>チョウセイ</t>
    </rPh>
    <rPh sb="12" eb="14">
      <t>チョウセイ</t>
    </rPh>
    <phoneticPr fontId="1"/>
  </si>
  <si>
    <t>○</t>
    <phoneticPr fontId="1"/>
  </si>
  <si>
    <t>×</t>
    <phoneticPr fontId="1"/>
  </si>
  <si>
    <t>●質問1</t>
    <phoneticPr fontId="1"/>
  </si>
  <si>
    <t>都市部等の供給エリアにおける他企業埋設管との調整事例</t>
    <phoneticPr fontId="1"/>
  </si>
  <si>
    <t>工業用水の供給を止めずに工事を実施した事例</t>
    <rPh sb="0" eb="2">
      <t>コウギョウ</t>
    </rPh>
    <rPh sb="2" eb="4">
      <t>ヨウスイ</t>
    </rPh>
    <rPh sb="5" eb="7">
      <t>キョウキュウ</t>
    </rPh>
    <rPh sb="8" eb="9">
      <t>ト</t>
    </rPh>
    <rPh sb="12" eb="14">
      <t>コウジ</t>
    </rPh>
    <rPh sb="15" eb="17">
      <t>ジッシ</t>
    </rPh>
    <rPh sb="19" eb="21">
      <t>ジレイ</t>
    </rPh>
    <phoneticPr fontId="1"/>
  </si>
  <si>
    <t>●質問3</t>
  </si>
  <si>
    <t>工業用水の供給を止めずに水管橋更新工事を実施した事例</t>
    <phoneticPr fontId="1"/>
  </si>
  <si>
    <t>取水場や浄水場の更新工事にあたり、新たな用地の検討の実施</t>
    <phoneticPr fontId="1"/>
  </si>
  <si>
    <t>●質問9</t>
  </si>
  <si>
    <t>●質問10</t>
  </si>
  <si>
    <t>溶接鋼管の更新年数（使用年数）の考え方</t>
    <phoneticPr fontId="1"/>
  </si>
  <si>
    <t>●質問2</t>
    <phoneticPr fontId="1"/>
  </si>
  <si>
    <t>●質問4</t>
    <phoneticPr fontId="1"/>
  </si>
  <si>
    <t>●質問5</t>
    <phoneticPr fontId="1"/>
  </si>
  <si>
    <t>●質問6</t>
    <phoneticPr fontId="1"/>
  </si>
  <si>
    <t>●質問7</t>
    <phoneticPr fontId="1"/>
  </si>
  <si>
    <t>●質問8</t>
    <phoneticPr fontId="1"/>
  </si>
  <si>
    <t>災害時において、全量ではなくとも給水を安定的に継続するために実施している取組み</t>
    <phoneticPr fontId="1"/>
  </si>
  <si>
    <t>●質問11</t>
    <phoneticPr fontId="1"/>
  </si>
  <si>
    <t>電力会社から受電設備の改善を求められた事例</t>
    <phoneticPr fontId="1"/>
  </si>
  <si>
    <t>●質問12</t>
    <phoneticPr fontId="1"/>
  </si>
  <si>
    <t>●質問13</t>
    <phoneticPr fontId="1"/>
  </si>
  <si>
    <t>●質問14</t>
    <phoneticPr fontId="1"/>
  </si>
  <si>
    <t>浸水被害に対する危機管理マニュアルの整備</t>
    <phoneticPr fontId="1"/>
  </si>
  <si>
    <t>●質問15</t>
    <phoneticPr fontId="1"/>
  </si>
  <si>
    <t>●質問16</t>
  </si>
  <si>
    <t>浸水被害の事例及び対応方法についての事例</t>
    <phoneticPr fontId="1"/>
  </si>
  <si>
    <t>●質問17</t>
    <phoneticPr fontId="1"/>
  </si>
  <si>
    <t>●質問18</t>
  </si>
  <si>
    <t>●質問19</t>
    <phoneticPr fontId="1"/>
  </si>
  <si>
    <t>発災時における他事業体からの応援体制マニュアルの整備</t>
    <phoneticPr fontId="1"/>
  </si>
  <si>
    <t>●質問20</t>
    <phoneticPr fontId="1"/>
  </si>
  <si>
    <t>●質問21</t>
    <phoneticPr fontId="1"/>
  </si>
  <si>
    <t>A:実施している　　B:実施していない</t>
    <rPh sb="2" eb="4">
      <t>ジッシ</t>
    </rPh>
    <rPh sb="12" eb="14">
      <t>ジッシ</t>
    </rPh>
    <phoneticPr fontId="1"/>
  </si>
  <si>
    <t>●質問22</t>
    <phoneticPr fontId="1"/>
  </si>
  <si>
    <t>料金の引き上げを含めた赤字事業の経営健全化対策について、具体的な取組み事例</t>
    <phoneticPr fontId="1"/>
  </si>
  <si>
    <t>●質問23</t>
    <phoneticPr fontId="1"/>
  </si>
  <si>
    <t>新規ユーザー獲得に有効な方策、取組みの事例</t>
    <phoneticPr fontId="1"/>
  </si>
  <si>
    <t>●質問24</t>
    <phoneticPr fontId="1"/>
  </si>
  <si>
    <t>工業用水の供給水温について、条例やその他による設定</t>
    <phoneticPr fontId="1"/>
  </si>
  <si>
    <t>●質問25</t>
    <phoneticPr fontId="1"/>
  </si>
  <si>
    <t>●質問26</t>
  </si>
  <si>
    <t>●質問27</t>
  </si>
  <si>
    <t>水温上昇に関するトラブル等が発生した事例</t>
    <phoneticPr fontId="1"/>
  </si>
  <si>
    <t>工業用水の供給水温について、何らかの対策事例</t>
    <phoneticPr fontId="1"/>
  </si>
  <si>
    <t>●質問28</t>
    <phoneticPr fontId="1"/>
  </si>
  <si>
    <t>維持管理</t>
    <rPh sb="0" eb="2">
      <t>イジ</t>
    </rPh>
    <rPh sb="2" eb="4">
      <t>カンリ</t>
    </rPh>
    <phoneticPr fontId="1"/>
  </si>
  <si>
    <t>「A:ある」の場合の分岐管を利用する場合の布設費用、維持管理の考え方（ルール）、負担軽減措置</t>
    <rPh sb="26" eb="28">
      <t>イジ</t>
    </rPh>
    <rPh sb="28" eb="30">
      <t>カンリ</t>
    </rPh>
    <rPh sb="40" eb="42">
      <t>フタン</t>
    </rPh>
    <rPh sb="42" eb="44">
      <t>ケイゲン</t>
    </rPh>
    <rPh sb="44" eb="46">
      <t>ソチ</t>
    </rPh>
    <phoneticPr fontId="1"/>
  </si>
  <si>
    <t>負担軽減措置</t>
    <rPh sb="0" eb="2">
      <t>フタン</t>
    </rPh>
    <rPh sb="2" eb="4">
      <t>ケイゲン</t>
    </rPh>
    <rPh sb="4" eb="6">
      <t>ソチ</t>
    </rPh>
    <phoneticPr fontId="1"/>
  </si>
  <si>
    <t>「A:ある」の場合の具体的な事例</t>
    <rPh sb="14" eb="16">
      <t>ジレイ</t>
    </rPh>
    <phoneticPr fontId="1"/>
  </si>
  <si>
    <t>溶接鋼管の内面、外面の塗装被膜の考え方</t>
    <rPh sb="8" eb="10">
      <t>ガイメン</t>
    </rPh>
    <phoneticPr fontId="1"/>
  </si>
  <si>
    <t>（記載可能な範囲で、自由回答）</t>
    <rPh sb="10" eb="12">
      <t>ジユウ</t>
    </rPh>
    <rPh sb="12" eb="14">
      <t>カイトウ</t>
    </rPh>
    <phoneticPr fontId="1"/>
  </si>
  <si>
    <t>【指定課題】1.1</t>
    <phoneticPr fontId="1"/>
  </si>
  <si>
    <t>【指定課題】1.2</t>
  </si>
  <si>
    <t>【指定課題】1.3</t>
  </si>
  <si>
    <t>【指定課題】1.4</t>
  </si>
  <si>
    <t>【自由課題】2.1</t>
    <rPh sb="1" eb="3">
      <t>ジユウ</t>
    </rPh>
    <phoneticPr fontId="1"/>
  </si>
  <si>
    <t>【自由課題】2.2</t>
    <rPh sb="1" eb="3">
      <t>ジユウ</t>
    </rPh>
    <phoneticPr fontId="1"/>
  </si>
  <si>
    <t>【自由課題】2.3</t>
    <rPh sb="1" eb="3">
      <t>ジユウ</t>
    </rPh>
    <phoneticPr fontId="1"/>
  </si>
  <si>
    <t>【自由課題】2.4</t>
    <rPh sb="1" eb="3">
      <t>ジユウ</t>
    </rPh>
    <phoneticPr fontId="1"/>
  </si>
  <si>
    <t>【自由課題】2.5</t>
    <rPh sb="1" eb="3">
      <t>ジユウ</t>
    </rPh>
    <phoneticPr fontId="1"/>
  </si>
  <si>
    <t>A:ある
B:ない</t>
  </si>
  <si>
    <t>A:ある
B:ない</t>
    <phoneticPr fontId="1"/>
  </si>
  <si>
    <t>理由</t>
    <rPh sb="0" eb="2">
      <t>リユウ</t>
    </rPh>
    <phoneticPr fontId="1"/>
  </si>
  <si>
    <t>延長</t>
    <rPh sb="0" eb="2">
      <t>エンチョウ</t>
    </rPh>
    <phoneticPr fontId="1"/>
  </si>
  <si>
    <t>総延長に占める割合</t>
    <rPh sb="0" eb="3">
      <t>ソウエンチョウ</t>
    </rPh>
    <rPh sb="4" eb="5">
      <t>シ</t>
    </rPh>
    <rPh sb="7" eb="9">
      <t>ワリアイ</t>
    </rPh>
    <phoneticPr fontId="1"/>
  </si>
  <si>
    <t>耐震性能に関する考え方</t>
    <rPh sb="0" eb="2">
      <t>タイシン</t>
    </rPh>
    <rPh sb="2" eb="4">
      <t>セイノウ</t>
    </rPh>
    <rPh sb="5" eb="6">
      <t>カン</t>
    </rPh>
    <rPh sb="8" eb="9">
      <t>カンガ</t>
    </rPh>
    <rPh sb="10" eb="11">
      <t>カタ</t>
    </rPh>
    <phoneticPr fontId="1"/>
  </si>
  <si>
    <t>予備電源に関する事項</t>
    <rPh sb="0" eb="2">
      <t>ヨビ</t>
    </rPh>
    <rPh sb="2" eb="4">
      <t>デンゲン</t>
    </rPh>
    <rPh sb="5" eb="6">
      <t>カン</t>
    </rPh>
    <rPh sb="8" eb="10">
      <t>ジコウ</t>
    </rPh>
    <phoneticPr fontId="1"/>
  </si>
  <si>
    <t>A:毎日
B:１回／週
C:１回／月
D:その他</t>
    <rPh sb="23" eb="24">
      <t>タ</t>
    </rPh>
    <phoneticPr fontId="1"/>
  </si>
  <si>
    <t>点検頻度</t>
    <rPh sb="0" eb="2">
      <t>テンケン</t>
    </rPh>
    <rPh sb="2" eb="4">
      <t>ヒンド</t>
    </rPh>
    <phoneticPr fontId="1"/>
  </si>
  <si>
    <t>A:整備している
B:整備していない</t>
    <phoneticPr fontId="1"/>
  </si>
  <si>
    <t>事例</t>
    <rPh sb="0" eb="2">
      <t>ジレイ</t>
    </rPh>
    <phoneticPr fontId="1"/>
  </si>
  <si>
    <t>事前対策</t>
    <rPh sb="0" eb="2">
      <t>ジゼン</t>
    </rPh>
    <rPh sb="2" eb="4">
      <t>タイサク</t>
    </rPh>
    <phoneticPr fontId="1"/>
  </si>
  <si>
    <t>事後対策</t>
    <rPh sb="0" eb="2">
      <t>ジゴ</t>
    </rPh>
    <rPh sb="2" eb="4">
      <t>タイサク</t>
    </rPh>
    <phoneticPr fontId="1"/>
  </si>
  <si>
    <t>A:設定している
B:設定していない</t>
    <rPh sb="2" eb="4">
      <t>セッテイ</t>
    </rPh>
    <rPh sb="11" eb="13">
      <t>セッテイ</t>
    </rPh>
    <phoneticPr fontId="1"/>
  </si>
  <si>
    <t>A:考慮している
B:考慮していない</t>
    <rPh sb="2" eb="4">
      <t>コウリョ</t>
    </rPh>
    <rPh sb="11" eb="13">
      <t>コウリョ</t>
    </rPh>
    <phoneticPr fontId="1"/>
  </si>
  <si>
    <t>A:調整している
B:調整していない</t>
    <rPh sb="2" eb="4">
      <t>チョウセイ</t>
    </rPh>
    <rPh sb="11" eb="13">
      <t>チョウセイ</t>
    </rPh>
    <phoneticPr fontId="1"/>
  </si>
  <si>
    <t>A:整備している
B:整備していない</t>
    <phoneticPr fontId="1"/>
  </si>
  <si>
    <t>A:実施している
B:実施していない</t>
    <rPh sb="2" eb="4">
      <t>ジッシ</t>
    </rPh>
    <rPh sb="11" eb="13">
      <t>ジッシ</t>
    </rPh>
    <phoneticPr fontId="1"/>
  </si>
  <si>
    <t xml:space="preserve">A:浅層埋設による管路工事としない
B:その他
</t>
    <rPh sb="22" eb="23">
      <t>タ</t>
    </rPh>
    <phoneticPr fontId="1"/>
  </si>
  <si>
    <t>○or×</t>
  </si>
  <si>
    <t>○or×</t>
    <phoneticPr fontId="1"/>
  </si>
  <si>
    <t>水運用面に関する事項</t>
    <rPh sb="0" eb="1">
      <t>ミズ</t>
    </rPh>
    <rPh sb="1" eb="3">
      <t>ウンヨウ</t>
    </rPh>
    <rPh sb="3" eb="4">
      <t>メン</t>
    </rPh>
    <rPh sb="5" eb="6">
      <t>カン</t>
    </rPh>
    <rPh sb="8" eb="10">
      <t>ジコウ</t>
    </rPh>
    <phoneticPr fontId="1"/>
  </si>
  <si>
    <t>A:実施している
B:実施していない</t>
    <rPh sb="2" eb="4">
      <t>ジッシ</t>
    </rPh>
    <rPh sb="11" eb="13">
      <t>ジッシ</t>
    </rPh>
    <phoneticPr fontId="1"/>
  </si>
  <si>
    <t>その他の方法</t>
    <rPh sb="2" eb="3">
      <t>ホカ</t>
    </rPh>
    <phoneticPr fontId="1"/>
  </si>
  <si>
    <t>（実施済み）</t>
    <phoneticPr fontId="1"/>
  </si>
  <si>
    <t>（実施予定、検討中）</t>
    <phoneticPr fontId="1"/>
  </si>
  <si>
    <t>調整した機関､開始時期･期間等</t>
    <rPh sb="14" eb="15">
      <t>トウ</t>
    </rPh>
    <phoneticPr fontId="1"/>
  </si>
  <si>
    <t>確保に向けた具体的な取組方法、</t>
    <phoneticPr fontId="1"/>
  </si>
  <si>
    <t>　関する考え方（自由回答）</t>
    <rPh sb="8" eb="10">
      <t>ジユウ</t>
    </rPh>
    <rPh sb="10" eb="12">
      <t>カイトウ</t>
    </rPh>
    <phoneticPr fontId="1"/>
  </si>
  <si>
    <t xml:space="preserve"> 用地買収の交渉有無等(自由回答)</t>
    <rPh sb="10" eb="11">
      <t>トウ</t>
    </rPh>
    <rPh sb="12" eb="14">
      <t>ジユウ</t>
    </rPh>
    <rPh sb="14" eb="16">
      <t>カイトウ</t>
    </rPh>
    <phoneticPr fontId="1"/>
  </si>
  <si>
    <r>
      <t>（</t>
    </r>
    <r>
      <rPr>
        <sz val="10"/>
        <color rgb="FFC00000"/>
        <rFont val="ＭＳ ゴシック"/>
        <family val="3"/>
        <charset val="128"/>
      </rPr>
      <t>○か×</t>
    </r>
    <r>
      <rPr>
        <sz val="10"/>
        <rFont val="ＭＳ ゴシック"/>
        <family val="3"/>
        <charset val="128"/>
      </rPr>
      <t>でお答えください）</t>
    </r>
    <rPh sb="6" eb="7">
      <t>コタ</t>
    </rPh>
    <phoneticPr fontId="1"/>
  </si>
  <si>
    <r>
      <t>　（</t>
    </r>
    <r>
      <rPr>
        <sz val="10"/>
        <color rgb="FFC00000"/>
        <rFont val="ＭＳ ゴシック"/>
        <family val="3"/>
        <charset val="128"/>
      </rPr>
      <t>○か×</t>
    </r>
    <r>
      <rPr>
        <sz val="10"/>
        <rFont val="ＭＳ ゴシック"/>
        <family val="3"/>
        <charset val="128"/>
      </rPr>
      <t>でお答えください）</t>
    </r>
    <phoneticPr fontId="1"/>
  </si>
  <si>
    <t>機械・電気設備更新時における建屋の取扱い方</t>
    <rPh sb="7" eb="9">
      <t>コウシン</t>
    </rPh>
    <rPh sb="9" eb="10">
      <t>ジ</t>
    </rPh>
    <rPh sb="14" eb="16">
      <t>タテヤ</t>
    </rPh>
    <rPh sb="17" eb="18">
      <t>ト</t>
    </rPh>
    <rPh sb="18" eb="19">
      <t>アツカ</t>
    </rPh>
    <phoneticPr fontId="1"/>
  </si>
  <si>
    <t>（既設を活用）</t>
    <rPh sb="1" eb="3">
      <t>キセツ</t>
    </rPh>
    <rPh sb="4" eb="6">
      <t>カツヨウ</t>
    </rPh>
    <phoneticPr fontId="1"/>
  </si>
  <si>
    <t>事業独自の設定方法（Dの場合）</t>
    <rPh sb="0" eb="2">
      <t>ジギョウ</t>
    </rPh>
    <rPh sb="2" eb="4">
      <t>ドクジ</t>
    </rPh>
    <rPh sb="5" eb="7">
      <t>セッテイ</t>
    </rPh>
    <rPh sb="7" eb="9">
      <t>ホウホウ</t>
    </rPh>
    <rPh sb="12" eb="14">
      <t>バアイ</t>
    </rPh>
    <phoneticPr fontId="1"/>
  </si>
  <si>
    <t>その他の考え方（Fの場合）</t>
    <rPh sb="2" eb="3">
      <t>タ</t>
    </rPh>
    <rPh sb="4" eb="5">
      <t>カンガ</t>
    </rPh>
    <rPh sb="6" eb="7">
      <t>カタ</t>
    </rPh>
    <rPh sb="10" eb="12">
      <t>バアイ</t>
    </rPh>
    <phoneticPr fontId="1"/>
  </si>
  <si>
    <t>利用しなくなった既存管路における処置の事例</t>
    <rPh sb="16" eb="18">
      <t>ショチ</t>
    </rPh>
    <phoneticPr fontId="1"/>
  </si>
  <si>
    <t>その他の事例（Cの場合）</t>
    <rPh sb="4" eb="6">
      <t>ジレイ</t>
    </rPh>
    <rPh sb="9" eb="11">
      <t>バアイ</t>
    </rPh>
    <phoneticPr fontId="1"/>
  </si>
  <si>
    <t>「A:調整している」の場合の調整事項、連携内容</t>
    <rPh sb="3" eb="5">
      <t>チョウセイ</t>
    </rPh>
    <rPh sb="14" eb="16">
      <t>チョウセイ</t>
    </rPh>
    <rPh sb="16" eb="18">
      <t>ジコウ</t>
    </rPh>
    <rPh sb="19" eb="21">
      <t>レンケイ</t>
    </rPh>
    <rPh sb="21" eb="23">
      <t>ナイヨウ</t>
    </rPh>
    <phoneticPr fontId="1"/>
  </si>
  <si>
    <t>他事業体への応援マニュアル整備の状況</t>
    <rPh sb="0" eb="1">
      <t>ホカ</t>
    </rPh>
    <rPh sb="1" eb="4">
      <t>ジギョウタイ</t>
    </rPh>
    <rPh sb="6" eb="8">
      <t>オウエン</t>
    </rPh>
    <rPh sb="13" eb="15">
      <t>セイビ</t>
    </rPh>
    <rPh sb="16" eb="18">
      <t>ジョウキョウ</t>
    </rPh>
    <phoneticPr fontId="1"/>
  </si>
  <si>
    <t>他事業体からの応援受入マニュアル整備の状況</t>
    <rPh sb="0" eb="1">
      <t>ホカ</t>
    </rPh>
    <rPh sb="1" eb="4">
      <t>ジギョウタイ</t>
    </rPh>
    <rPh sb="7" eb="9">
      <t>オウエン</t>
    </rPh>
    <rPh sb="9" eb="10">
      <t>ウ</t>
    </rPh>
    <rPh sb="10" eb="11">
      <t>イ</t>
    </rPh>
    <rPh sb="16" eb="18">
      <t>セイビ</t>
    </rPh>
    <rPh sb="19" eb="21">
      <t>ジョウキョウ</t>
    </rPh>
    <phoneticPr fontId="1"/>
  </si>
  <si>
    <t>「A:整備している」の場合の他事業体からの応援受入体制の考え方</t>
    <rPh sb="3" eb="5">
      <t>セイビ</t>
    </rPh>
    <rPh sb="14" eb="15">
      <t>ホカ</t>
    </rPh>
    <rPh sb="15" eb="18">
      <t>ジギョウタイ</t>
    </rPh>
    <rPh sb="21" eb="23">
      <t>オウエン</t>
    </rPh>
    <rPh sb="23" eb="24">
      <t>ウ</t>
    </rPh>
    <rPh sb="24" eb="25">
      <t>イ</t>
    </rPh>
    <rPh sb="25" eb="27">
      <t>タイセイ</t>
    </rPh>
    <rPh sb="28" eb="29">
      <t>カンガ</t>
    </rPh>
    <rPh sb="30" eb="31">
      <t>カタ</t>
    </rPh>
    <phoneticPr fontId="1"/>
  </si>
  <si>
    <t>「A:実施している」の場合、以下＜例＞における管路更新（更生）後の評価（評価点）の考え方</t>
    <rPh sb="3" eb="5">
      <t>ジッシ</t>
    </rPh>
    <rPh sb="14" eb="16">
      <t>イカ</t>
    </rPh>
    <rPh sb="17" eb="18">
      <t>レイ</t>
    </rPh>
    <rPh sb="23" eb="25">
      <t>カンロ</t>
    </rPh>
    <rPh sb="25" eb="27">
      <t>コウシン</t>
    </rPh>
    <rPh sb="28" eb="30">
      <t>コウセイ</t>
    </rPh>
    <rPh sb="31" eb="32">
      <t>ゴ</t>
    </rPh>
    <rPh sb="33" eb="35">
      <t>ヒョウカ</t>
    </rPh>
    <rPh sb="36" eb="38">
      <t>ヒョウカ</t>
    </rPh>
    <rPh sb="38" eb="39">
      <t>テン</t>
    </rPh>
    <rPh sb="41" eb="42">
      <t>カンガ</t>
    </rPh>
    <rPh sb="43" eb="44">
      <t>カタ</t>
    </rPh>
    <phoneticPr fontId="1"/>
  </si>
  <si>
    <t>その他の評価（Cの場合）</t>
    <rPh sb="4" eb="6">
      <t>ヒョウカ</t>
    </rPh>
    <rPh sb="9" eb="11">
      <t>バアイ</t>
    </rPh>
    <phoneticPr fontId="1"/>
  </si>
  <si>
    <t>その他の維持管理の考え方(Cの場合)</t>
    <phoneticPr fontId="1"/>
  </si>
  <si>
    <t xml:space="preserve"> その他の軽減措置の考え方(Cの場合)</t>
    <rPh sb="10" eb="11">
      <t>カンガ</t>
    </rPh>
    <rPh sb="12" eb="13">
      <t>カタ</t>
    </rPh>
    <phoneticPr fontId="1"/>
  </si>
  <si>
    <t>その他の事例（Bの場合）</t>
    <rPh sb="4" eb="6">
      <t>ジレイ</t>
    </rPh>
    <rPh sb="9" eb="11">
      <t>バアイ</t>
    </rPh>
    <phoneticPr fontId="1"/>
  </si>
  <si>
    <t>①水管橋更新工事における仮配管の方法やバイパス管布設による供給が遮断しない方策について</t>
  </si>
  <si>
    <t>1.1.4 布設後長期間が経過している溶接鋼管の取り扱いについて</t>
  </si>
  <si>
    <t>溶接鋼管の使用（採用）状況について、布設後40年を経過している管路</t>
  </si>
  <si>
    <t>布設費用</t>
    <rPh sb="2" eb="4">
      <t>ヒヨウ</t>
    </rPh>
    <phoneticPr fontId="1"/>
  </si>
  <si>
    <t>その他の布設費用の考え方(Cの場合)</t>
    <rPh sb="15" eb="17">
      <t>バアイ</t>
    </rPh>
    <phoneticPr fontId="1"/>
  </si>
  <si>
    <t>その他の考え（Eの場合）</t>
    <rPh sb="2" eb="3">
      <t>タ</t>
    </rPh>
    <rPh sb="4" eb="5">
      <t>カンガ</t>
    </rPh>
    <rPh sb="9" eb="11">
      <t>バアイ</t>
    </rPh>
    <phoneticPr fontId="1"/>
  </si>
  <si>
    <t>【自由課題】</t>
    <rPh sb="1" eb="3">
      <t>ジユウ</t>
    </rPh>
    <rPh sb="3" eb="5">
      <t>カダイ</t>
    </rPh>
    <phoneticPr fontId="1"/>
  </si>
  <si>
    <t>有無</t>
    <rPh sb="0" eb="2">
      <t>ウム</t>
    </rPh>
    <phoneticPr fontId="1"/>
  </si>
  <si>
    <t xml:space="preserve">A:給水料金の減免
B:布設費用の一部還付
C:その他
</t>
    <rPh sb="26" eb="27">
      <t>タ</t>
    </rPh>
    <phoneticPr fontId="1"/>
  </si>
  <si>
    <t>他事業体への応援マニュアル整備</t>
    <rPh sb="0" eb="1">
      <t>ホカ</t>
    </rPh>
    <rPh sb="1" eb="4">
      <t>ジギョウタイ</t>
    </rPh>
    <rPh sb="6" eb="8">
      <t>オウエン</t>
    </rPh>
    <rPh sb="13" eb="15">
      <t>セイビ</t>
    </rPh>
    <phoneticPr fontId="1"/>
  </si>
  <si>
    <t>他事業体からの応援受入マニュアル整備</t>
    <rPh sb="0" eb="1">
      <t>ホカ</t>
    </rPh>
    <rPh sb="1" eb="4">
      <t>ジギョウタイ</t>
    </rPh>
    <rPh sb="7" eb="9">
      <t>オウエン</t>
    </rPh>
    <rPh sb="9" eb="10">
      <t>ウ</t>
    </rPh>
    <rPh sb="10" eb="11">
      <t>イ</t>
    </rPh>
    <rPh sb="16" eb="18">
      <t>セイビ</t>
    </rPh>
    <phoneticPr fontId="1"/>
  </si>
  <si>
    <t>「A:ある」の場合の該当する対応と具体的な事例</t>
    <rPh sb="10" eb="12">
      <t>ガイトウ</t>
    </rPh>
    <rPh sb="14" eb="16">
      <t>タイオウ</t>
    </rPh>
    <rPh sb="21" eb="23">
      <t>ジレイ</t>
    </rPh>
    <phoneticPr fontId="1"/>
  </si>
  <si>
    <t>都市部等の供給エリアにおける立坑用地確保の対応事例</t>
    <phoneticPr fontId="1"/>
  </si>
  <si>
    <t>海沿いの河川横断箇所における水管橋について、津波対策を実施した事例</t>
    <rPh sb="22" eb="24">
      <t>ツナミ</t>
    </rPh>
    <phoneticPr fontId="1"/>
  </si>
  <si>
    <t>発災後における工業用水の供給継続に関するユーザーとの調整の実施</t>
    <phoneticPr fontId="1"/>
  </si>
  <si>
    <t>災害時における工水施設（管路）の復旧優先度の設定</t>
    <rPh sb="0" eb="2">
      <t>サイガイ</t>
    </rPh>
    <rPh sb="2" eb="3">
      <t>ジ</t>
    </rPh>
    <phoneticPr fontId="1"/>
  </si>
  <si>
    <t>　A:法定耐用年数(40年)で更新</t>
    <phoneticPr fontId="1"/>
  </si>
  <si>
    <t>　B:法定耐用年数の1.5倍(60年)で更新</t>
    <phoneticPr fontId="1"/>
  </si>
  <si>
    <t>　C:法定耐用年数の2.0倍(80年)で更新</t>
    <phoneticPr fontId="1"/>
  </si>
  <si>
    <r>
      <t>　D:事業独自に設定した年数で更新</t>
    </r>
    <r>
      <rPr>
        <sz val="10.5"/>
        <color rgb="FFC00000"/>
        <rFont val="ＭＳ ゴシック"/>
        <family val="3"/>
        <charset val="128"/>
      </rPr>
      <t>【</t>
    </r>
    <r>
      <rPr>
        <u/>
        <sz val="10.5"/>
        <color rgb="FFC00000"/>
        <rFont val="ＭＳ ゴシック"/>
        <family val="3"/>
        <charset val="128"/>
      </rPr>
      <t>※下記､事業独自の設定方法もお答えください</t>
    </r>
    <r>
      <rPr>
        <sz val="10.5"/>
        <color rgb="FFC00000"/>
        <rFont val="ＭＳ ゴシック"/>
        <family val="3"/>
        <charset val="128"/>
      </rPr>
      <t>】</t>
    </r>
    <rPh sb="22" eb="24">
      <t>ジギョウ</t>
    </rPh>
    <rPh sb="24" eb="26">
      <t>ドクジ</t>
    </rPh>
    <rPh sb="27" eb="29">
      <t>セッテイ</t>
    </rPh>
    <rPh sb="29" eb="31">
      <t>ホウホウ</t>
    </rPh>
    <rPh sb="33" eb="34">
      <t>コタ</t>
    </rPh>
    <phoneticPr fontId="1"/>
  </si>
  <si>
    <t>　E:被害が発生してから更新(被害が発生するまで更新しない)</t>
    <phoneticPr fontId="1"/>
  </si>
  <si>
    <r>
      <t>　F:その他【</t>
    </r>
    <r>
      <rPr>
        <u/>
        <sz val="11"/>
        <color rgb="FFC00000"/>
        <rFont val="ＭＳ ゴシック"/>
        <family val="3"/>
        <charset val="128"/>
      </rPr>
      <t>※下記､その他の考え方もお答えください</t>
    </r>
    <r>
      <rPr>
        <sz val="11"/>
        <color rgb="FFC00000"/>
        <rFont val="ＭＳ ゴシック"/>
        <family val="3"/>
        <charset val="128"/>
      </rPr>
      <t>】</t>
    </r>
    <rPh sb="13" eb="14">
      <t>タ</t>
    </rPh>
    <phoneticPr fontId="1"/>
  </si>
  <si>
    <t>　A:管路Aは新設管として評価し､管路Bは既設管のままとして評価</t>
    <rPh sb="21" eb="23">
      <t>キセツ</t>
    </rPh>
    <rPh sb="23" eb="24">
      <t>カン</t>
    </rPh>
    <phoneticPr fontId="1"/>
  </si>
  <si>
    <t>　B:管路A、Bともに新設管として評価</t>
    <phoneticPr fontId="1"/>
  </si>
  <si>
    <r>
      <t>　C:その他【</t>
    </r>
    <r>
      <rPr>
        <u/>
        <sz val="11"/>
        <color rgb="FFC00000"/>
        <rFont val="ＭＳ ゴシック"/>
        <family val="3"/>
        <charset val="128"/>
      </rPr>
      <t>※下記､その他の評価もお答えください</t>
    </r>
    <r>
      <rPr>
        <sz val="11"/>
        <color rgb="FFC00000"/>
        <rFont val="ＭＳ ゴシック"/>
        <family val="3"/>
        <charset val="128"/>
      </rPr>
      <t>】</t>
    </r>
    <rPh sb="8" eb="10">
      <t>カキ</t>
    </rPh>
    <rPh sb="13" eb="14">
      <t>タ</t>
    </rPh>
    <rPh sb="15" eb="17">
      <t>ヒョウカ</t>
    </rPh>
    <rPh sb="19" eb="20">
      <t>コタ</t>
    </rPh>
    <phoneticPr fontId="1"/>
  </si>
  <si>
    <t>　A:新規ユーザーが負担　　B:工業用水道事業が負担</t>
    <phoneticPr fontId="1"/>
  </si>
  <si>
    <t>　A:新規ユーザーが実施　　B:工業用水道事業が実施</t>
    <rPh sb="10" eb="12">
      <t>ジッシ</t>
    </rPh>
    <rPh sb="24" eb="26">
      <t>ジッシ</t>
    </rPh>
    <phoneticPr fontId="1"/>
  </si>
  <si>
    <r>
      <t>　C:その他【</t>
    </r>
    <r>
      <rPr>
        <u/>
        <sz val="11"/>
        <color rgb="FFC00000"/>
        <rFont val="ＭＳ ゴシック"/>
        <family val="3"/>
        <charset val="128"/>
      </rPr>
      <t>※下記､その他の布設費用の考え方もお答えください</t>
    </r>
    <r>
      <rPr>
        <sz val="11"/>
        <color rgb="FFC00000"/>
        <rFont val="ＭＳ ゴシック"/>
        <family val="3"/>
        <charset val="128"/>
      </rPr>
      <t>】</t>
    </r>
    <rPh sb="13" eb="14">
      <t>タ</t>
    </rPh>
    <rPh sb="25" eb="26">
      <t>コタ</t>
    </rPh>
    <phoneticPr fontId="1"/>
  </si>
  <si>
    <r>
      <t>　C:その他【</t>
    </r>
    <r>
      <rPr>
        <u/>
        <sz val="11"/>
        <color rgb="FFC00000"/>
        <rFont val="ＭＳ ゴシック"/>
        <family val="3"/>
        <charset val="128"/>
      </rPr>
      <t>※下記､その他の維持管理の考え方もお答えください</t>
    </r>
    <r>
      <rPr>
        <sz val="11"/>
        <color rgb="FFC00000"/>
        <rFont val="ＭＳ ゴシック"/>
        <family val="3"/>
        <charset val="128"/>
      </rPr>
      <t>】</t>
    </r>
    <rPh sb="13" eb="14">
      <t>タ</t>
    </rPh>
    <rPh sb="25" eb="26">
      <t>コタ</t>
    </rPh>
    <phoneticPr fontId="1"/>
  </si>
  <si>
    <r>
      <t>　C:その他【</t>
    </r>
    <r>
      <rPr>
        <u/>
        <sz val="11"/>
        <color rgb="FFC00000"/>
        <rFont val="ＭＳ ゴシック"/>
        <family val="3"/>
        <charset val="128"/>
      </rPr>
      <t>※下記､その他の軽減措置の考え方もお答えください</t>
    </r>
    <r>
      <rPr>
        <sz val="11"/>
        <color rgb="FFC00000"/>
        <rFont val="ＭＳ ゴシック"/>
        <family val="3"/>
        <charset val="128"/>
      </rPr>
      <t>】</t>
    </r>
    <rPh sb="13" eb="14">
      <t>タ</t>
    </rPh>
    <rPh sb="25" eb="26">
      <t>コタ</t>
    </rPh>
    <phoneticPr fontId="1"/>
  </si>
  <si>
    <t>　A:浅層埋設による管路工事としない</t>
    <phoneticPr fontId="1"/>
  </si>
  <si>
    <r>
      <t>　B:その他【</t>
    </r>
    <r>
      <rPr>
        <u/>
        <sz val="11"/>
        <color rgb="FFC00000"/>
        <rFont val="ＭＳ ゴシック"/>
        <family val="3"/>
        <charset val="128"/>
      </rPr>
      <t>※下記､その他の事例もお答えください</t>
    </r>
    <r>
      <rPr>
        <sz val="11"/>
        <color rgb="FFC00000"/>
        <rFont val="ＭＳ ゴシック"/>
        <family val="3"/>
        <charset val="128"/>
      </rPr>
      <t>】</t>
    </r>
    <rPh sb="13" eb="14">
      <t>タ</t>
    </rPh>
    <rPh sb="15" eb="17">
      <t>ジレイ</t>
    </rPh>
    <rPh sb="19" eb="20">
      <t>コタ</t>
    </rPh>
    <phoneticPr fontId="1"/>
  </si>
  <si>
    <t>　C:導入を検討したいと考えている　　D:導入する考えはない</t>
    <phoneticPr fontId="1"/>
  </si>
  <si>
    <r>
      <t>　E:その他【</t>
    </r>
    <r>
      <rPr>
        <u/>
        <sz val="11"/>
        <color rgb="FFC00000"/>
        <rFont val="ＭＳ ゴシック"/>
        <family val="3"/>
        <charset val="128"/>
      </rPr>
      <t>※下記､その他の考えもお答えください</t>
    </r>
    <r>
      <rPr>
        <sz val="11"/>
        <color rgb="FFC00000"/>
        <rFont val="ＭＳ ゴシック"/>
        <family val="3"/>
        <charset val="128"/>
      </rPr>
      <t>】</t>
    </r>
    <rPh sb="13" eb="14">
      <t>タ</t>
    </rPh>
    <rPh sb="15" eb="16">
      <t>カンガ</t>
    </rPh>
    <rPh sb="19" eb="20">
      <t>コタ</t>
    </rPh>
    <phoneticPr fontId="1"/>
  </si>
  <si>
    <t>③発災後のユーザーへの供給の継続、ユーザーとの調整・相互連携について</t>
    <phoneticPr fontId="1"/>
  </si>
  <si>
    <t>○新規ユーザーの敷地まで（公道下）の分岐管の布設費用及び維持管理並びに負担軽減措置について</t>
    <phoneticPr fontId="1"/>
  </si>
  <si>
    <t>2.1 新規ユーザーが既存ユーザーへの分岐管を利用する場合の取扱いについて</t>
    <rPh sb="4" eb="6">
      <t>シンキ</t>
    </rPh>
    <rPh sb="11" eb="13">
      <t>キソン</t>
    </rPh>
    <rPh sb="19" eb="21">
      <t>ブンキ</t>
    </rPh>
    <rPh sb="21" eb="22">
      <t>カン</t>
    </rPh>
    <rPh sb="23" eb="25">
      <t>リヨウ</t>
    </rPh>
    <rPh sb="27" eb="29">
      <t>バアイ</t>
    </rPh>
    <rPh sb="30" eb="32">
      <t>トリアツカ</t>
    </rPh>
    <phoneticPr fontId="1"/>
  </si>
  <si>
    <t>新規ユーザーが既存ユーザーへの分岐管を利用する事例</t>
    <phoneticPr fontId="1"/>
  </si>
  <si>
    <t>上記指定課題、自由課題に関し、具体的な取組・対応状況について事例の紹介を別紙等（様式はありませんが、Ａ４で１～５頁程度）で情報提供を頂きますようお願い申し上げます。ご紹介いただいた中から当日事例の紹介をご依頼申し上げます。</t>
    <phoneticPr fontId="1"/>
  </si>
  <si>
    <t>②</t>
    <phoneticPr fontId="1"/>
  </si>
  <si>
    <t xml:space="preserve">①
</t>
    <phoneticPr fontId="1"/>
  </si>
  <si>
    <t>回答は、５年以内で主なものを原則としますが、それ以外でも回答可能であれば紹介ください。</t>
    <phoneticPr fontId="1"/>
  </si>
  <si>
    <t xml:space="preserve">①
</t>
    <phoneticPr fontId="1"/>
  </si>
  <si>
    <t>回答シートに項目毎の回答を頂き、下記までメールでの回答をお願い申し上げます。</t>
    <phoneticPr fontId="1"/>
  </si>
  <si>
    <t>③</t>
    <phoneticPr fontId="1"/>
  </si>
  <si>
    <t>「A:ある」の場合の具体的な事例</t>
    <phoneticPr fontId="1"/>
  </si>
  <si>
    <t>ＩｏＴを活用した保守管理の導入</t>
    <phoneticPr fontId="1"/>
  </si>
  <si>
    <t>②工水施設（管路）の復旧優先度について。また、防災担当部署（県､市､町）の緊急輸送道路の位置づけについて</t>
    <phoneticPr fontId="1"/>
  </si>
  <si>
    <t>②設備更新時における耐用年数の比較的短い建屋の取扱について</t>
    <phoneticPr fontId="1"/>
  </si>
  <si>
    <t>2.5 工業用水道施設の保守管理におけるＩｏＴなどの新技術の活用について</t>
    <phoneticPr fontId="1"/>
  </si>
  <si>
    <t>　建設後５０年近く経過している工業用水道施設である管路、水管橋、浄水場、取水場、ポンプ施設等について、更新・改修工事に係る事例とその対策等の情報の共有化は、全国の事業者にとって重要である。
  また、既存の管路等施設の有効利用、保守管理を実施する上で、ＩｏＴの活用やアセットマネジメント指針に基づいて進めておられる設備更新の事例の共有化も併せて重要と考えている。</t>
    <rPh sb="7" eb="8">
      <t>チカ</t>
    </rPh>
    <rPh sb="9" eb="11">
      <t>ケイカ</t>
    </rPh>
    <rPh sb="15" eb="17">
      <t>コウギョウ</t>
    </rPh>
    <rPh sb="17" eb="18">
      <t>ヨウ</t>
    </rPh>
    <rPh sb="18" eb="20">
      <t>スイドウ</t>
    </rPh>
    <rPh sb="20" eb="22">
      <t>シセツ</t>
    </rPh>
    <rPh sb="25" eb="27">
      <t>カンロ</t>
    </rPh>
    <rPh sb="28" eb="29">
      <t>ミズ</t>
    </rPh>
    <rPh sb="29" eb="30">
      <t>カン</t>
    </rPh>
    <rPh sb="30" eb="31">
      <t>ハシ</t>
    </rPh>
    <rPh sb="32" eb="35">
      <t>ジョウスイジョウ</t>
    </rPh>
    <rPh sb="36" eb="38">
      <t>シュスイ</t>
    </rPh>
    <rPh sb="38" eb="39">
      <t>ジョウ</t>
    </rPh>
    <rPh sb="43" eb="45">
      <t>シセツ</t>
    </rPh>
    <rPh sb="45" eb="46">
      <t>トウ</t>
    </rPh>
    <rPh sb="54" eb="56">
      <t>カイシュウ</t>
    </rPh>
    <rPh sb="56" eb="58">
      <t>コウジ</t>
    </rPh>
    <rPh sb="59" eb="60">
      <t>カカ</t>
    </rPh>
    <rPh sb="61" eb="63">
      <t>ジレイ</t>
    </rPh>
    <rPh sb="66" eb="68">
      <t>タイサク</t>
    </rPh>
    <rPh sb="68" eb="69">
      <t>トウ</t>
    </rPh>
    <rPh sb="70" eb="72">
      <t>ジョウホウ</t>
    </rPh>
    <rPh sb="73" eb="76">
      <t>キョウユウカ</t>
    </rPh>
    <rPh sb="78" eb="80">
      <t>ゼンコク</t>
    </rPh>
    <rPh sb="81" eb="84">
      <t>ジギョウシャ</t>
    </rPh>
    <rPh sb="100" eb="102">
      <t>キゾン</t>
    </rPh>
    <rPh sb="103" eb="105">
      <t>カンロ</t>
    </rPh>
    <rPh sb="105" eb="106">
      <t>トウ</t>
    </rPh>
    <rPh sb="106" eb="108">
      <t>シセツ</t>
    </rPh>
    <rPh sb="109" eb="111">
      <t>ユウコウ</t>
    </rPh>
    <rPh sb="111" eb="113">
      <t>リヨウ</t>
    </rPh>
    <rPh sb="114" eb="116">
      <t>ホシュ</t>
    </rPh>
    <rPh sb="116" eb="118">
      <t>カンリ</t>
    </rPh>
    <rPh sb="119" eb="121">
      <t>ジッシ</t>
    </rPh>
    <rPh sb="123" eb="124">
      <t>ウエ</t>
    </rPh>
    <rPh sb="130" eb="132">
      <t>カツヨウ</t>
    </rPh>
    <rPh sb="143" eb="145">
      <t>シシン</t>
    </rPh>
    <rPh sb="146" eb="147">
      <t>モト</t>
    </rPh>
    <rPh sb="150" eb="151">
      <t>スス</t>
    </rPh>
    <rPh sb="157" eb="159">
      <t>セツビ</t>
    </rPh>
    <rPh sb="159" eb="161">
      <t>コウシン</t>
    </rPh>
    <rPh sb="175" eb="176">
      <t>カンガ</t>
    </rPh>
    <phoneticPr fontId="1"/>
  </si>
  <si>
    <t>契約件数</t>
    <rPh sb="0" eb="2">
      <t>ケイヤク</t>
    </rPh>
    <rPh sb="2" eb="4">
      <t>ケンスウ</t>
    </rPh>
    <phoneticPr fontId="1"/>
  </si>
  <si>
    <t>契約水量</t>
    <rPh sb="0" eb="2">
      <t>ケイヤク</t>
    </rPh>
    <rPh sb="2" eb="4">
      <t>スイリョウ</t>
    </rPh>
    <phoneticPr fontId="1"/>
  </si>
  <si>
    <t>件</t>
    <rPh sb="0" eb="1">
      <t>ケン</t>
    </rPh>
    <phoneticPr fontId="1"/>
  </si>
  <si>
    <t>m3/日</t>
    <rPh sb="3" eb="4">
      <t>ヒ</t>
    </rPh>
    <phoneticPr fontId="1"/>
  </si>
  <si>
    <t>方法</t>
    <rPh sb="0" eb="2">
      <t>ホウホウ</t>
    </rPh>
    <phoneticPr fontId="1"/>
  </si>
  <si>
    <t>事例</t>
    <rPh sb="0" eb="2">
      <t>ジレイ</t>
    </rPh>
    <phoneticPr fontId="1"/>
  </si>
  <si>
    <t>％</t>
    <phoneticPr fontId="1"/>
  </si>
  <si>
    <t>方法</t>
    <phoneticPr fontId="1"/>
  </si>
  <si>
    <t>状況</t>
    <rPh sb="0" eb="2">
      <t>ジョウキョウ</t>
    </rPh>
    <phoneticPr fontId="1"/>
  </si>
  <si>
    <t>「ある」の場合の具体的な取組事例</t>
    <rPh sb="8" eb="11">
      <t>グタイテキ</t>
    </rPh>
    <rPh sb="12" eb="14">
      <t>トリク</t>
    </rPh>
    <rPh sb="14" eb="16">
      <t>ジレイ</t>
    </rPh>
    <phoneticPr fontId="1"/>
  </si>
  <si>
    <t>種類</t>
    <rPh sb="0" eb="2">
      <t>シュルイ</t>
    </rPh>
    <phoneticPr fontId="1"/>
  </si>
  <si>
    <t>内面の塗装被膜の考え方</t>
    <rPh sb="0" eb="2">
      <t>ナイメン</t>
    </rPh>
    <phoneticPr fontId="1"/>
  </si>
  <si>
    <t>外面の塗装被膜の考え方</t>
    <phoneticPr fontId="1"/>
  </si>
  <si>
    <t>A:法定耐用年数(40年)で更新
B:法定耐用年数の1.5倍(60年)で更新
C:法定耐用年数の2.0倍(80年)で更新
D:事業独自に設定した年数で更新
E:被害が発生してから更新(被害が発生するまで更新しない)
F:その他</t>
    <rPh sb="112" eb="113">
      <t>タ</t>
    </rPh>
    <phoneticPr fontId="1"/>
  </si>
  <si>
    <t xml:space="preserve">A:新規ユーザーが負担
B:工業用水道事業が負担
C:その他
</t>
    <rPh sb="29" eb="30">
      <t>タ</t>
    </rPh>
    <phoneticPr fontId="1"/>
  </si>
  <si>
    <t xml:space="preserve">A:新規ユーザーが実施
B:工業用水道事業が実施
C:その他
</t>
    <rPh sb="9" eb="11">
      <t>ジッシ</t>
    </rPh>
    <rPh sb="22" eb="24">
      <t>ジッシ</t>
    </rPh>
    <rPh sb="29" eb="30">
      <t>タ</t>
    </rPh>
    <phoneticPr fontId="1"/>
  </si>
  <si>
    <t>A:設定している
B:設定していない</t>
    <rPh sb="2" eb="4">
      <t>セッテイ</t>
    </rPh>
    <rPh sb="11" eb="13">
      <t>セッテイ</t>
    </rPh>
    <phoneticPr fontId="1"/>
  </si>
  <si>
    <t>　A:既に導入済みである　　　　　　　B:導入に向けて検討中である</t>
    <phoneticPr fontId="1"/>
  </si>
  <si>
    <t>A:既に導入済み
B:導入に向けて検討中
C:導入を検討したい
D:導入する考えはない
E:その他</t>
    <rPh sb="48" eb="49">
      <t>タ</t>
    </rPh>
    <phoneticPr fontId="1"/>
  </si>
  <si>
    <t>a.既設建屋内で設備更新</t>
  </si>
  <si>
    <t>a.既設建屋内で設備更新</t>
    <rPh sb="2" eb="4">
      <t>キセツ</t>
    </rPh>
    <rPh sb="4" eb="6">
      <t>タテヤ</t>
    </rPh>
    <rPh sb="6" eb="7">
      <t>ナイ</t>
    </rPh>
    <rPh sb="8" eb="10">
      <t>セツビ</t>
    </rPh>
    <rPh sb="10" eb="12">
      <t>コウシン</t>
    </rPh>
    <phoneticPr fontId="1"/>
  </si>
  <si>
    <t>b.設備更新に合わせて建屋新設</t>
    <rPh sb="2" eb="4">
      <t>セツビ</t>
    </rPh>
    <rPh sb="4" eb="6">
      <t>コウシン</t>
    </rPh>
    <rPh sb="7" eb="8">
      <t>ア</t>
    </rPh>
    <rPh sb="11" eb="13">
      <t>タテヤ</t>
    </rPh>
    <rPh sb="13" eb="15">
      <t>シンセツ</t>
    </rPh>
    <phoneticPr fontId="1"/>
  </si>
  <si>
    <t>c.その他</t>
    <phoneticPr fontId="1"/>
  </si>
  <si>
    <t>a.伏せ越しへの切り替え</t>
    <phoneticPr fontId="1"/>
  </si>
  <si>
    <t>b.伏せ越しへの切り替え</t>
    <phoneticPr fontId="1"/>
  </si>
  <si>
    <t>a.仮配管を布設して供給</t>
    <phoneticPr fontId="1"/>
  </si>
  <si>
    <t>b.バイパス管を整備して供給</t>
    <phoneticPr fontId="1"/>
  </si>
  <si>
    <t>　a.自家発電設備の設置</t>
    <phoneticPr fontId="1"/>
  </si>
  <si>
    <t>　b.電源供給の二系統化</t>
    <phoneticPr fontId="1"/>
  </si>
  <si>
    <t>　a.別系統からの給水継続</t>
    <phoneticPr fontId="1"/>
  </si>
  <si>
    <t>　a.開閉状況</t>
    <phoneticPr fontId="1"/>
  </si>
  <si>
    <t>　b.開度</t>
    <phoneticPr fontId="1"/>
  </si>
  <si>
    <t>　c.設置状況</t>
    <phoneticPr fontId="1"/>
  </si>
  <si>
    <t>a.仮配管</t>
  </si>
  <si>
    <t>b.ﾊﾞｲﾊﾟｽ管</t>
  </si>
  <si>
    <t>c.その他</t>
    <rPh sb="4" eb="5">
      <t>タ</t>
    </rPh>
    <phoneticPr fontId="1"/>
  </si>
  <si>
    <t>a.伏せ越しへの切替（実施済み）</t>
  </si>
  <si>
    <t>b.伏せ越しへの切替（実施予定、検討中）</t>
  </si>
  <si>
    <t>a.開閉状況</t>
    <rPh sb="2" eb="4">
      <t>カイヘイ</t>
    </rPh>
    <rPh sb="4" eb="6">
      <t>ジョウキョウ</t>
    </rPh>
    <phoneticPr fontId="1"/>
  </si>
  <si>
    <t>b.開度</t>
    <rPh sb="2" eb="3">
      <t>ヒラ</t>
    </rPh>
    <rPh sb="3" eb="4">
      <t>ド</t>
    </rPh>
    <phoneticPr fontId="1"/>
  </si>
  <si>
    <t>c.設置状況</t>
    <rPh sb="2" eb="4">
      <t>セッチ</t>
    </rPh>
    <rPh sb="4" eb="6">
      <t>ジョウキョウ</t>
    </rPh>
    <phoneticPr fontId="1"/>
  </si>
  <si>
    <t>d.その他</t>
    <rPh sb="4" eb="5">
      <t>タ</t>
    </rPh>
    <phoneticPr fontId="1"/>
  </si>
  <si>
    <t>a.自家発電設備の設置</t>
    <rPh sb="2" eb="4">
      <t>ジカ</t>
    </rPh>
    <rPh sb="4" eb="6">
      <t>ハツデン</t>
    </rPh>
    <rPh sb="6" eb="8">
      <t>セツビ</t>
    </rPh>
    <rPh sb="9" eb="11">
      <t>セッチ</t>
    </rPh>
    <phoneticPr fontId="1"/>
  </si>
  <si>
    <t>b.電源供給の二系統化</t>
    <phoneticPr fontId="1"/>
  </si>
  <si>
    <t>a.別系統からの給水継続</t>
    <rPh sb="2" eb="3">
      <t>ベツ</t>
    </rPh>
    <rPh sb="3" eb="5">
      <t>ケイトウ</t>
    </rPh>
    <rPh sb="8" eb="10">
      <t>キュウスイ</t>
    </rPh>
    <rPh sb="10" eb="12">
      <t>ケイゾク</t>
    </rPh>
    <phoneticPr fontId="1"/>
  </si>
  <si>
    <t>b.ユーザー側への供給量調整の協力依頼(協定等の定めに基づく)</t>
    <phoneticPr fontId="1"/>
  </si>
  <si>
    <t>　b.既設管は撤去し、将来の更新時に備えて用地を確保</t>
    <phoneticPr fontId="1"/>
  </si>
  <si>
    <t>　c.中詰充填処理を実施し残置</t>
    <rPh sb="3" eb="4">
      <t>ナカ</t>
    </rPh>
    <rPh sb="4" eb="5">
      <t>ツ</t>
    </rPh>
    <rPh sb="5" eb="7">
      <t>ジュウテン</t>
    </rPh>
    <rPh sb="7" eb="9">
      <t>ショリ</t>
    </rPh>
    <rPh sb="10" eb="12">
      <t>ジッシ</t>
    </rPh>
    <rPh sb="13" eb="14">
      <t>ザン</t>
    </rPh>
    <rPh sb="14" eb="15">
      <t>オ</t>
    </rPh>
    <phoneticPr fontId="1"/>
  </si>
  <si>
    <t>　d.何もせずに残置</t>
    <rPh sb="3" eb="4">
      <t>ナニ</t>
    </rPh>
    <rPh sb="8" eb="9">
      <t>ザン</t>
    </rPh>
    <rPh sb="9" eb="10">
      <t>オ</t>
    </rPh>
    <phoneticPr fontId="1"/>
  </si>
  <si>
    <t>c.中詰充填処理を実施し残置</t>
    <phoneticPr fontId="1"/>
  </si>
  <si>
    <t>d.何もせずに残置</t>
    <phoneticPr fontId="1"/>
  </si>
  <si>
    <t>e.その他</t>
    <rPh sb="4" eb="5">
      <t>タ</t>
    </rPh>
    <phoneticPr fontId="1"/>
  </si>
  <si>
    <t>a.料金の値上げによる対応</t>
    <rPh sb="2" eb="4">
      <t>リョウキン</t>
    </rPh>
    <rPh sb="5" eb="7">
      <t>ネア</t>
    </rPh>
    <rPh sb="11" eb="13">
      <t>タイオウ</t>
    </rPh>
    <phoneticPr fontId="1"/>
  </si>
  <si>
    <t>b.建設コスト削減</t>
    <phoneticPr fontId="1"/>
  </si>
  <si>
    <t>c.維持管理コスト削減</t>
    <phoneticPr fontId="1"/>
  </si>
  <si>
    <t>　a.広報紙への定期的な募集の掲載</t>
    <phoneticPr fontId="1"/>
  </si>
  <si>
    <t>　b.ホームページへの定期的な募集の掲載</t>
    <phoneticPr fontId="1"/>
  </si>
  <si>
    <t>b.建築コスト削減</t>
    <rPh sb="2" eb="4">
      <t>ケンチク</t>
    </rPh>
    <rPh sb="7" eb="9">
      <t>サクゲン</t>
    </rPh>
    <phoneticPr fontId="1"/>
  </si>
  <si>
    <t>c.維持管理コスト削減</t>
    <rPh sb="2" eb="4">
      <t>イジ</t>
    </rPh>
    <rPh sb="4" eb="6">
      <t>カンリ</t>
    </rPh>
    <rPh sb="9" eb="11">
      <t>サクゲン</t>
    </rPh>
    <phoneticPr fontId="1"/>
  </si>
  <si>
    <t>a.広報紙への定期的な募集の掲載</t>
    <rPh sb="2" eb="5">
      <t>コウホウシ</t>
    </rPh>
    <rPh sb="7" eb="10">
      <t>テイキテキ</t>
    </rPh>
    <rPh sb="11" eb="13">
      <t>ボシュウ</t>
    </rPh>
    <rPh sb="14" eb="16">
      <t>ケイサイ</t>
    </rPh>
    <phoneticPr fontId="1"/>
  </si>
  <si>
    <t>b.ホームページへの定期的な募集の掲載</t>
    <rPh sb="10" eb="13">
      <t>テイキテキ</t>
    </rPh>
    <rPh sb="14" eb="16">
      <t>ボシュウ</t>
    </rPh>
    <rPh sb="17" eb="19">
      <t>ケイサイ</t>
    </rPh>
    <phoneticPr fontId="1"/>
  </si>
  <si>
    <t>契約件数</t>
    <rPh sb="0" eb="2">
      <t>ケイヤク</t>
    </rPh>
    <rPh sb="2" eb="4">
      <t>ケンスウ</t>
    </rPh>
    <phoneticPr fontId="1"/>
  </si>
  <si>
    <t>契約水量</t>
    <rPh sb="0" eb="2">
      <t>ケイヤク</t>
    </rPh>
    <rPh sb="2" eb="4">
      <t>スイリョウ</t>
    </rPh>
    <phoneticPr fontId="1"/>
  </si>
  <si>
    <t>件</t>
    <rPh sb="0" eb="1">
      <t>ケン</t>
    </rPh>
    <phoneticPr fontId="1"/>
  </si>
  <si>
    <t>m3/日</t>
    <rPh sb="3" eb="4">
      <t>ヒ</t>
    </rPh>
    <phoneticPr fontId="1"/>
  </si>
  <si>
    <t>「A:ある」の場合の具体的な事例</t>
    <rPh sb="10" eb="13">
      <t>グタイテキ</t>
    </rPh>
    <rPh sb="14" eb="16">
      <t>ジレイ</t>
    </rPh>
    <phoneticPr fontId="1"/>
  </si>
  <si>
    <t>「B:その他」の事例</t>
    <rPh sb="5" eb="6">
      <t>タ</t>
    </rPh>
    <rPh sb="8" eb="10">
      <t>ジレイ</t>
    </rPh>
    <phoneticPr fontId="1"/>
  </si>
  <si>
    <t>「E:その他」の考え</t>
    <rPh sb="5" eb="6">
      <t>タ</t>
    </rPh>
    <rPh sb="8" eb="9">
      <t>カンガ</t>
    </rPh>
    <phoneticPr fontId="1"/>
  </si>
  <si>
    <t>有無</t>
    <rPh sb="0" eb="2">
      <t>ウム</t>
    </rPh>
    <phoneticPr fontId="1"/>
  </si>
  <si>
    <t>事例</t>
    <rPh sb="0" eb="2">
      <t>ジレイ</t>
    </rPh>
    <phoneticPr fontId="1"/>
  </si>
  <si>
    <t>有無
○or×</t>
    <rPh sb="0" eb="2">
      <t>ウム</t>
    </rPh>
    <phoneticPr fontId="1"/>
  </si>
  <si>
    <t>○or×</t>
    <phoneticPr fontId="1"/>
  </si>
  <si>
    <t>「A:ある」の場合の分岐管を利用する場合の布設費用、維持管理の考え方（ルール）、負担軽減措置</t>
    <rPh sb="10" eb="12">
      <t>ブンキ</t>
    </rPh>
    <rPh sb="12" eb="13">
      <t>カン</t>
    </rPh>
    <rPh sb="14" eb="16">
      <t>リヨウ</t>
    </rPh>
    <rPh sb="18" eb="20">
      <t>バアイ</t>
    </rPh>
    <rPh sb="21" eb="23">
      <t>フセツ</t>
    </rPh>
    <rPh sb="23" eb="25">
      <t>ヒヨウ</t>
    </rPh>
    <rPh sb="26" eb="28">
      <t>イジ</t>
    </rPh>
    <rPh sb="28" eb="30">
      <t>カンリ</t>
    </rPh>
    <rPh sb="31" eb="32">
      <t>カンガ</t>
    </rPh>
    <rPh sb="33" eb="34">
      <t>カタ</t>
    </rPh>
    <rPh sb="40" eb="42">
      <t>フタン</t>
    </rPh>
    <rPh sb="42" eb="44">
      <t>ケイゲン</t>
    </rPh>
    <rPh sb="44" eb="46">
      <t>ソチ</t>
    </rPh>
    <phoneticPr fontId="1"/>
  </si>
  <si>
    <t>「C:その他」の考え方</t>
    <rPh sb="5" eb="6">
      <t>タ</t>
    </rPh>
    <rPh sb="8" eb="9">
      <t>カンガ</t>
    </rPh>
    <rPh sb="10" eb="11">
      <t>カタ</t>
    </rPh>
    <phoneticPr fontId="1"/>
  </si>
  <si>
    <t>「A:実施している」の場合の管路更新（更正）後の評価の考え方</t>
    <rPh sb="3" eb="5">
      <t>ジッシ</t>
    </rPh>
    <rPh sb="14" eb="16">
      <t>カンロ</t>
    </rPh>
    <rPh sb="16" eb="18">
      <t>コウシン</t>
    </rPh>
    <rPh sb="19" eb="21">
      <t>コウセイ</t>
    </rPh>
    <rPh sb="22" eb="23">
      <t>アト</t>
    </rPh>
    <rPh sb="24" eb="26">
      <t>ヒョウカ</t>
    </rPh>
    <rPh sb="27" eb="28">
      <t>カンガ</t>
    </rPh>
    <rPh sb="29" eb="30">
      <t>カタ</t>
    </rPh>
    <phoneticPr fontId="1"/>
  </si>
  <si>
    <t>「C:その他」の評価</t>
    <rPh sb="5" eb="6">
      <t>タ</t>
    </rPh>
    <rPh sb="8" eb="10">
      <t>ヒョウカ</t>
    </rPh>
    <phoneticPr fontId="1"/>
  </si>
  <si>
    <t>「A:整備している」の場合の他事業体からの応援受入体制の考え方</t>
    <phoneticPr fontId="1"/>
  </si>
  <si>
    <t>「B:調整している」の場合の調整事項、連携内容</t>
    <rPh sb="3" eb="5">
      <t>チョウセイ</t>
    </rPh>
    <rPh sb="14" eb="16">
      <t>チョウセイ</t>
    </rPh>
    <rPh sb="16" eb="18">
      <t>ジコウ</t>
    </rPh>
    <rPh sb="19" eb="21">
      <t>レンケイ</t>
    </rPh>
    <rPh sb="21" eb="23">
      <t>ナイヨウ</t>
    </rPh>
    <phoneticPr fontId="1"/>
  </si>
  <si>
    <t>「A:ある」の場合の事例、事前対策、事後対策</t>
    <rPh sb="10" eb="12">
      <t>ジレイ</t>
    </rPh>
    <rPh sb="13" eb="15">
      <t>ジゼン</t>
    </rPh>
    <rPh sb="15" eb="17">
      <t>タイサク</t>
    </rPh>
    <rPh sb="18" eb="20">
      <t>ジゴ</t>
    </rPh>
    <rPh sb="20" eb="22">
      <t>タイサク</t>
    </rPh>
    <phoneticPr fontId="1"/>
  </si>
  <si>
    <t>「A:ある」の場合の具体的な事例</t>
    <rPh sb="10" eb="12">
      <t>グタイ</t>
    </rPh>
    <rPh sb="12" eb="13">
      <t>テキ</t>
    </rPh>
    <rPh sb="14" eb="16">
      <t>ジレイ</t>
    </rPh>
    <phoneticPr fontId="1"/>
  </si>
  <si>
    <t>a.ﾊﾞｯｸｱｯﾌﾟ機能向上を目的の2条管化(PIP等の採用)</t>
    <rPh sb="10" eb="12">
      <t>キノウ</t>
    </rPh>
    <rPh sb="12" eb="14">
      <t>コウジョウ</t>
    </rPh>
    <rPh sb="15" eb="17">
      <t>モクテキ</t>
    </rPh>
    <rPh sb="19" eb="20">
      <t>ジョウ</t>
    </rPh>
    <rPh sb="20" eb="21">
      <t>カン</t>
    </rPh>
    <rPh sb="21" eb="22">
      <t>カ</t>
    </rPh>
    <rPh sb="26" eb="27">
      <t>ナド</t>
    </rPh>
    <rPh sb="28" eb="30">
      <t>サイヨウ</t>
    </rPh>
    <phoneticPr fontId="1"/>
  </si>
  <si>
    <t>点検項目</t>
    <rPh sb="0" eb="2">
      <t>テンケン</t>
    </rPh>
    <rPh sb="2" eb="4">
      <t>コウモク</t>
    </rPh>
    <phoneticPr fontId="1"/>
  </si>
  <si>
    <t>「A:実施している」の場合の点検項目と点検頻度</t>
    <rPh sb="3" eb="5">
      <t>ジッシ</t>
    </rPh>
    <rPh sb="14" eb="16">
      <t>テンケン</t>
    </rPh>
    <rPh sb="16" eb="18">
      <t>コウモク</t>
    </rPh>
    <rPh sb="19" eb="21">
      <t>テンケン</t>
    </rPh>
    <rPh sb="21" eb="23">
      <t>ヒンド</t>
    </rPh>
    <phoneticPr fontId="1"/>
  </si>
  <si>
    <t>有無
○or×</t>
    <rPh sb="0" eb="2">
      <t>ウム</t>
    </rPh>
    <phoneticPr fontId="1"/>
  </si>
  <si>
    <t>「F:その他」の考え方</t>
    <phoneticPr fontId="1"/>
  </si>
  <si>
    <t>「D:事業独自に設定した年数」の設定方法</t>
    <rPh sb="3" eb="5">
      <t>ジギョウ</t>
    </rPh>
    <rPh sb="16" eb="18">
      <t>セッテイ</t>
    </rPh>
    <rPh sb="18" eb="20">
      <t>ホウホウ</t>
    </rPh>
    <phoneticPr fontId="1"/>
  </si>
  <si>
    <t>「A:ある」の場合の管路情報、残存割合、耐震性能</t>
    <rPh sb="10" eb="12">
      <t>カンロ</t>
    </rPh>
    <rPh sb="12" eb="14">
      <t>ジョウホウ</t>
    </rPh>
    <rPh sb="15" eb="17">
      <t>ザンゾン</t>
    </rPh>
    <rPh sb="17" eb="19">
      <t>ワリアイ</t>
    </rPh>
    <rPh sb="20" eb="22">
      <t>タイシン</t>
    </rPh>
    <rPh sb="22" eb="24">
      <t>セイノウ</t>
    </rPh>
    <phoneticPr fontId="1"/>
  </si>
  <si>
    <t>「A:ある」の場合の具体的な対応事例</t>
    <phoneticPr fontId="1"/>
  </si>
  <si>
    <t>回答者(氏名)</t>
    <rPh sb="0" eb="2">
      <t>カイトウ</t>
    </rPh>
    <rPh sb="2" eb="3">
      <t>シャ</t>
    </rPh>
    <phoneticPr fontId="1"/>
  </si>
  <si>
    <t xml:space="preserve">A:管路Aは新設管として評価し､管路Bは既設管のままとして評価
B:管路A､Bともに新設管として評価
C:その他
</t>
    <rPh sb="55" eb="56">
      <t>タ</t>
    </rPh>
    <phoneticPr fontId="1"/>
  </si>
  <si>
    <t>b.既設管撤去し､将来の更新時に備えて用地を確保</t>
    <phoneticPr fontId="1"/>
  </si>
  <si>
    <t>「A:既に導入済み」､「B:導入に向けて検討中」の場合の具体的な事例</t>
    <rPh sb="3" eb="4">
      <t>スデ</t>
    </rPh>
    <rPh sb="5" eb="7">
      <t>ドウニュウ</t>
    </rPh>
    <rPh sb="7" eb="8">
      <t>スミ</t>
    </rPh>
    <rPh sb="14" eb="16">
      <t>ドウニュウ</t>
    </rPh>
    <rPh sb="17" eb="18">
      <t>ム</t>
    </rPh>
    <rPh sb="20" eb="23">
      <t>ケントウチュウ</t>
    </rPh>
    <rPh sb="28" eb="31">
      <t>グタイテキ</t>
    </rPh>
    <rPh sb="32" eb="34">
      <t>ジレイ</t>
    </rPh>
    <phoneticPr fontId="1"/>
  </si>
  <si>
    <t>「A:既に導入済みである」､「B:導入に向けて検討中である」の場合の具体的な事例</t>
    <rPh sb="34" eb="37">
      <t>グタイテキ</t>
    </rPh>
    <rPh sb="38" eb="40">
      <t>ジレイ</t>
    </rPh>
    <phoneticPr fontId="1"/>
  </si>
  <si>
    <t>指定課題1.1</t>
    <phoneticPr fontId="1"/>
  </si>
  <si>
    <t>指定課題1.2</t>
    <rPh sb="0" eb="2">
      <t>シテイ</t>
    </rPh>
    <rPh sb="2" eb="4">
      <t>カダイ</t>
    </rPh>
    <phoneticPr fontId="1"/>
  </si>
  <si>
    <t>指定課題1.3</t>
    <rPh sb="0" eb="2">
      <t>シテイ</t>
    </rPh>
    <rPh sb="2" eb="4">
      <t>カダイ</t>
    </rPh>
    <phoneticPr fontId="1"/>
  </si>
  <si>
    <t>指定課題1.4</t>
    <rPh sb="0" eb="2">
      <t>シテイ</t>
    </rPh>
    <rPh sb="2" eb="4">
      <t>カダイ</t>
    </rPh>
    <phoneticPr fontId="1"/>
  </si>
  <si>
    <t>自由課題2.1</t>
    <rPh sb="0" eb="2">
      <t>ジユウ</t>
    </rPh>
    <rPh sb="2" eb="4">
      <t>カダイ</t>
    </rPh>
    <phoneticPr fontId="1"/>
  </si>
  <si>
    <t>自由課題2.2</t>
    <rPh sb="0" eb="2">
      <t>ジユウ</t>
    </rPh>
    <rPh sb="2" eb="4">
      <t>カダイ</t>
    </rPh>
    <phoneticPr fontId="1"/>
  </si>
  <si>
    <t>自由課題2.3</t>
    <rPh sb="0" eb="2">
      <t>ジユウ</t>
    </rPh>
    <rPh sb="2" eb="4">
      <t>カダイ</t>
    </rPh>
    <phoneticPr fontId="1"/>
  </si>
  <si>
    <t>自由課題2.4</t>
    <rPh sb="0" eb="2">
      <t>ジユウ</t>
    </rPh>
    <rPh sb="2" eb="4">
      <t>カダイ</t>
    </rPh>
    <phoneticPr fontId="1"/>
  </si>
  <si>
    <t>自由課題2.5</t>
    <rPh sb="0" eb="2">
      <t>ジユウ</t>
    </rPh>
    <rPh sb="2" eb="4">
      <t>カダイ</t>
    </rPh>
    <phoneticPr fontId="1"/>
  </si>
  <si>
    <t>行・列番号で参照しているため</t>
    <rPh sb="0" eb="1">
      <t>ギョウ</t>
    </rPh>
    <rPh sb="2" eb="3">
      <t>レツ</t>
    </rPh>
    <rPh sb="3" eb="5">
      <t>バンゴウ</t>
    </rPh>
    <rPh sb="6" eb="8">
      <t>サンショウ</t>
    </rPh>
    <phoneticPr fontId="1"/>
  </si>
  <si>
    <t>令和元年度工業用水道事業研究大会課題等</t>
    <rPh sb="0" eb="2">
      <t>レイワ</t>
    </rPh>
    <rPh sb="2" eb="3">
      <t>モト</t>
    </rPh>
    <rPh sb="3" eb="5">
      <t>ネンド</t>
    </rPh>
    <rPh sb="5" eb="10">
      <t>コウギョウヨウスイドウ</t>
    </rPh>
    <rPh sb="10" eb="12">
      <t>ジギョウ</t>
    </rPh>
    <rPh sb="12" eb="14">
      <t>ケンキュウ</t>
    </rPh>
    <rPh sb="14" eb="16">
      <t>タイカイ</t>
    </rPh>
    <rPh sb="16" eb="18">
      <t>カダイ</t>
    </rPh>
    <rPh sb="18" eb="19">
      <t>トウ</t>
    </rPh>
    <phoneticPr fontId="1"/>
  </si>
  <si>
    <t>　新規給水を行う場合、新規ユーザーの敷地まで公道下に布設することになるが、分岐管等の布設費用やその後の維持管理費用の負担対象者や、分岐管の布設費用を負担したユーザーに対して何らかの負担軽減措置策がとられた場合、その情報共有化は重要と考える。
　また、工業用水道事業の広報、ＰＲ活動への取組状況についても、情報共有化は重要である。</t>
    <rPh sb="1" eb="3">
      <t>シンキ</t>
    </rPh>
    <rPh sb="3" eb="5">
      <t>キュウスイ</t>
    </rPh>
    <rPh sb="6" eb="7">
      <t>オコナ</t>
    </rPh>
    <rPh sb="8" eb="10">
      <t>バアイ</t>
    </rPh>
    <rPh sb="11" eb="13">
      <t>シンキ</t>
    </rPh>
    <rPh sb="18" eb="20">
      <t>シキチ</t>
    </rPh>
    <rPh sb="22" eb="24">
      <t>コウドウ</t>
    </rPh>
    <rPh sb="24" eb="25">
      <t>シタ</t>
    </rPh>
    <rPh sb="26" eb="28">
      <t>フセツ</t>
    </rPh>
    <rPh sb="37" eb="39">
      <t>ブンキ</t>
    </rPh>
    <rPh sb="39" eb="40">
      <t>カン</t>
    </rPh>
    <rPh sb="40" eb="41">
      <t>トウ</t>
    </rPh>
    <rPh sb="42" eb="44">
      <t>フセツ</t>
    </rPh>
    <rPh sb="44" eb="46">
      <t>ヒヨウ</t>
    </rPh>
    <rPh sb="49" eb="50">
      <t>アト</t>
    </rPh>
    <rPh sb="51" eb="53">
      <t>イジ</t>
    </rPh>
    <rPh sb="53" eb="55">
      <t>カンリ</t>
    </rPh>
    <rPh sb="55" eb="57">
      <t>ヒヨウ</t>
    </rPh>
    <rPh sb="58" eb="60">
      <t>フタン</t>
    </rPh>
    <rPh sb="60" eb="63">
      <t>タイショウシャ</t>
    </rPh>
    <rPh sb="65" eb="67">
      <t>ブンキ</t>
    </rPh>
    <rPh sb="67" eb="68">
      <t>カン</t>
    </rPh>
    <rPh sb="69" eb="71">
      <t>フセツ</t>
    </rPh>
    <rPh sb="71" eb="73">
      <t>ヒヨウ</t>
    </rPh>
    <rPh sb="74" eb="76">
      <t>フタン</t>
    </rPh>
    <rPh sb="83" eb="84">
      <t>タイ</t>
    </rPh>
    <rPh sb="86" eb="87">
      <t>ナン</t>
    </rPh>
    <rPh sb="90" eb="92">
      <t>フタン</t>
    </rPh>
    <rPh sb="92" eb="94">
      <t>ケイゲン</t>
    </rPh>
    <rPh sb="94" eb="96">
      <t>ソチ</t>
    </rPh>
    <rPh sb="96" eb="97">
      <t>サク</t>
    </rPh>
    <rPh sb="102" eb="104">
      <t>バアイ</t>
    </rPh>
    <rPh sb="107" eb="109">
      <t>ジョウホウ</t>
    </rPh>
    <rPh sb="109" eb="112">
      <t>キョウユウカ</t>
    </rPh>
    <rPh sb="113" eb="115">
      <t>ジュウヨウ</t>
    </rPh>
    <rPh sb="116" eb="117">
      <t>カンガ</t>
    </rPh>
    <rPh sb="125" eb="128">
      <t>コウギョウヨウ</t>
    </rPh>
    <rPh sb="128" eb="130">
      <t>スイドウ</t>
    </rPh>
    <rPh sb="130" eb="132">
      <t>ジギョウ</t>
    </rPh>
    <rPh sb="133" eb="135">
      <t>コウホウ</t>
    </rPh>
    <rPh sb="138" eb="140">
      <t>カツドウ</t>
    </rPh>
    <rPh sb="142" eb="144">
      <t>トリク</t>
    </rPh>
    <rPh sb="144" eb="146">
      <t>ジョウキョウ</t>
    </rPh>
    <rPh sb="152" eb="154">
      <t>ジョウホウ</t>
    </rPh>
    <rPh sb="154" eb="157">
      <t>キョウユウカ</t>
    </rPh>
    <rPh sb="158" eb="160">
      <t>ジュウヨウ</t>
    </rPh>
    <phoneticPr fontId="1"/>
  </si>
  <si>
    <t>④</t>
    <phoneticPr fontId="1"/>
  </si>
  <si>
    <t>【ユーザーの規模】</t>
    <rPh sb="6" eb="8">
      <t>キボ</t>
    </rPh>
    <phoneticPr fontId="1"/>
  </si>
  <si>
    <t>「A:ある」の場合の該当する取組みと具体的な事例</t>
    <rPh sb="10" eb="12">
      <t>ガイトウ</t>
    </rPh>
    <rPh sb="14" eb="16">
      <t>トリク</t>
    </rPh>
    <rPh sb="18" eb="21">
      <t>グタイテキ</t>
    </rPh>
    <rPh sb="22" eb="24">
      <t>ジレイ</t>
    </rPh>
    <phoneticPr fontId="1"/>
  </si>
  <si>
    <t>a.候補地検討の取組み</t>
    <phoneticPr fontId="1"/>
  </si>
  <si>
    <t>b.必要面積算定の取組み</t>
    <phoneticPr fontId="1"/>
  </si>
  <si>
    <t>c.用地交渉の取組み</t>
    <phoneticPr fontId="1"/>
  </si>
  <si>
    <t>d.その他の取組み</t>
    <rPh sb="6" eb="7">
      <t>ト</t>
    </rPh>
    <rPh sb="7" eb="8">
      <t>ク</t>
    </rPh>
    <phoneticPr fontId="1"/>
  </si>
  <si>
    <t>a.候補地検討の取組み</t>
    <rPh sb="8" eb="10">
      <t>トリク</t>
    </rPh>
    <phoneticPr fontId="1"/>
  </si>
  <si>
    <t>「A:ある」の場合の該当する取組みと具体的な事例</t>
    <rPh sb="10" eb="12">
      <t>ガイトウ</t>
    </rPh>
    <rPh sb="18" eb="21">
      <t>グタイテキ</t>
    </rPh>
    <rPh sb="22" eb="24">
      <t>ジレイ</t>
    </rPh>
    <phoneticPr fontId="1"/>
  </si>
  <si>
    <t>b.必要面積算定の取組み</t>
    <phoneticPr fontId="1"/>
  </si>
  <si>
    <t>c.用地交渉の取組み</t>
    <phoneticPr fontId="1"/>
  </si>
  <si>
    <t>d.その他の取組み</t>
    <rPh sb="4" eb="5">
      <t>タ</t>
    </rPh>
    <phoneticPr fontId="1"/>
  </si>
  <si>
    <t xml:space="preserve"> （既設は撤去または別用途で活用）</t>
    <rPh sb="2" eb="4">
      <t>キセツ</t>
    </rPh>
    <rPh sb="5" eb="7">
      <t>テッキョ</t>
    </rPh>
    <rPh sb="10" eb="11">
      <t>ベツ</t>
    </rPh>
    <rPh sb="11" eb="13">
      <t>ヨウト</t>
    </rPh>
    <rPh sb="14" eb="16">
      <t>カツヨウ</t>
    </rPh>
    <phoneticPr fontId="1"/>
  </si>
  <si>
    <t>b.設備更新に合わせて建屋新設(既設は撤去または別用途で活用)</t>
    <phoneticPr fontId="1"/>
  </si>
  <si>
    <r>
      <t>　c.その他</t>
    </r>
    <r>
      <rPr>
        <sz val="10.5"/>
        <rFont val="ＭＳ ゴシック"/>
        <family val="3"/>
        <charset val="128"/>
      </rPr>
      <t>【</t>
    </r>
    <r>
      <rPr>
        <u/>
        <sz val="10.5"/>
        <rFont val="ＭＳ ゴシック"/>
        <family val="3"/>
        <charset val="128"/>
      </rPr>
      <t>※下記､その他の取組み(予備電源)もお答えください</t>
    </r>
    <r>
      <rPr>
        <sz val="10.5"/>
        <rFont val="ＭＳ ゴシック"/>
        <family val="3"/>
        <charset val="128"/>
      </rPr>
      <t>】</t>
    </r>
    <rPh sb="13" eb="14">
      <t>タ</t>
    </rPh>
    <rPh sb="15" eb="17">
      <t>トリク</t>
    </rPh>
    <rPh sb="26" eb="27">
      <t>コタ</t>
    </rPh>
    <phoneticPr fontId="1"/>
  </si>
  <si>
    <r>
      <t>　c.その他</t>
    </r>
    <r>
      <rPr>
        <sz val="10.5"/>
        <rFont val="ＭＳ ゴシック"/>
        <family val="3"/>
        <charset val="128"/>
      </rPr>
      <t>【</t>
    </r>
    <r>
      <rPr>
        <u/>
        <sz val="10.5"/>
        <rFont val="ＭＳ ゴシック"/>
        <family val="3"/>
        <charset val="128"/>
      </rPr>
      <t>※下記､その他の取組み(水運用面)もお答えください</t>
    </r>
    <r>
      <rPr>
        <sz val="10.5"/>
        <rFont val="ＭＳ ゴシック"/>
        <family val="3"/>
        <charset val="128"/>
      </rPr>
      <t>】</t>
    </r>
    <rPh sb="13" eb="14">
      <t>タ</t>
    </rPh>
    <rPh sb="15" eb="17">
      <t>トリク</t>
    </rPh>
    <rPh sb="26" eb="27">
      <t>コタ</t>
    </rPh>
    <phoneticPr fontId="1"/>
  </si>
  <si>
    <t>　b.ユーザー側への供給量調整の協力依頼(協定等の定めに基づく)</t>
    <phoneticPr fontId="1"/>
  </si>
  <si>
    <t>「A:ある」の場合の対応方法</t>
    <rPh sb="10" eb="12">
      <t>タイオウ</t>
    </rPh>
    <rPh sb="12" eb="14">
      <t>ホウホウ</t>
    </rPh>
    <phoneticPr fontId="1"/>
  </si>
  <si>
    <t>「A:ある」の場合の対応方法</t>
    <rPh sb="10" eb="12">
      <t>タイオウ</t>
    </rPh>
    <phoneticPr fontId="1"/>
  </si>
  <si>
    <r>
      <t>　d.その他【</t>
    </r>
    <r>
      <rPr>
        <u/>
        <sz val="11"/>
        <rFont val="ＭＳ ゴシック"/>
        <family val="3"/>
        <charset val="128"/>
      </rPr>
      <t>※下記､その他の点検項目もお答えください</t>
    </r>
    <r>
      <rPr>
        <sz val="11"/>
        <rFont val="ＭＳ ゴシック"/>
        <family val="3"/>
        <charset val="128"/>
      </rPr>
      <t>】</t>
    </r>
    <rPh sb="13" eb="14">
      <t>タ</t>
    </rPh>
    <rPh sb="15" eb="17">
      <t>テンケン</t>
    </rPh>
    <rPh sb="17" eb="19">
      <t>コウモク</t>
    </rPh>
    <phoneticPr fontId="1"/>
  </si>
  <si>
    <t>計画的な仕切弁の点検（開閉の動作等）の実施</t>
    <phoneticPr fontId="1"/>
  </si>
  <si>
    <t>その他の点検項目(dの場合)</t>
    <rPh sb="4" eb="6">
      <t>テンケン</t>
    </rPh>
    <rPh sb="6" eb="8">
      <t>コウモク</t>
    </rPh>
    <rPh sb="11" eb="13">
      <t>バアイ</t>
    </rPh>
    <phoneticPr fontId="1"/>
  </si>
  <si>
    <r>
      <t>　a.バックアップ機能の向上を目的として2条管とする</t>
    </r>
    <r>
      <rPr>
        <sz val="10.5"/>
        <rFont val="ＭＳ ゴシック"/>
        <family val="3"/>
        <charset val="128"/>
      </rPr>
      <t>(PIP等の採用)</t>
    </r>
    <phoneticPr fontId="1"/>
  </si>
  <si>
    <r>
      <t>　e.その他【</t>
    </r>
    <r>
      <rPr>
        <u/>
        <sz val="11"/>
        <rFont val="ＭＳ ゴシック"/>
        <family val="3"/>
        <charset val="128"/>
      </rPr>
      <t>※下記､その他の事例もお答えください</t>
    </r>
    <r>
      <rPr>
        <sz val="11"/>
        <rFont val="ＭＳ ゴシック"/>
        <family val="3"/>
        <charset val="128"/>
      </rPr>
      <t>】</t>
    </r>
    <rPh sb="8" eb="10">
      <t>カキ</t>
    </rPh>
    <rPh sb="13" eb="14">
      <t>タ</t>
    </rPh>
    <rPh sb="15" eb="17">
      <t>ジレイ</t>
    </rPh>
    <rPh sb="19" eb="20">
      <t>コタ</t>
    </rPh>
    <phoneticPr fontId="1"/>
  </si>
  <si>
    <t>その他の事例（eの場合）</t>
    <rPh sb="4" eb="6">
      <t>ジレイ</t>
    </rPh>
    <rPh sb="9" eb="11">
      <t>バアイ</t>
    </rPh>
    <phoneticPr fontId="1"/>
  </si>
  <si>
    <t>（マニュアル内の記載有無は問いません）</t>
    <phoneticPr fontId="1"/>
  </si>
  <si>
    <t>復旧優先度を決定する際の条件として緊急輸送道路の埋設管であることを考慮したか否か</t>
    <rPh sb="0" eb="2">
      <t>フッキュウ</t>
    </rPh>
    <rPh sb="2" eb="5">
      <t>ユウセンド</t>
    </rPh>
    <rPh sb="6" eb="8">
      <t>ケッテイ</t>
    </rPh>
    <rPh sb="10" eb="11">
      <t>サイ</t>
    </rPh>
    <rPh sb="12" eb="14">
      <t>ジョウケン</t>
    </rPh>
    <rPh sb="24" eb="26">
      <t>マイセツ</t>
    </rPh>
    <rPh sb="26" eb="27">
      <t>カン</t>
    </rPh>
    <rPh sb="38" eb="39">
      <t>イナ</t>
    </rPh>
    <phoneticPr fontId="1"/>
  </si>
  <si>
    <t>管路更新後における「工業用水道施設　更新・耐震・アセットマネジメント指針（平成25年3月）（経済産業省）」に基づいた評価の実施</t>
    <rPh sb="2" eb="5">
      <t>コウシンゴ</t>
    </rPh>
    <phoneticPr fontId="1"/>
  </si>
  <si>
    <t>＜例＞
同時期に布設した管路A、管路Bの更新（更生）を想定
　　管路A→新設管に布設替え後、既設管は撤去（更新）
　　管路B→内側から補強、外側は既設管のまま（更生）</t>
    <phoneticPr fontId="1"/>
  </si>
  <si>
    <t>有無</t>
    <rPh sb="0" eb="2">
      <t>ウム</t>
    </rPh>
    <phoneticPr fontId="1"/>
  </si>
  <si>
    <t>布設費用</t>
    <phoneticPr fontId="1"/>
  </si>
  <si>
    <t>維持管理</t>
    <phoneticPr fontId="1"/>
  </si>
  <si>
    <t>負担軽減措置</t>
    <rPh sb="0" eb="2">
      <t>フタン</t>
    </rPh>
    <phoneticPr fontId="1"/>
  </si>
  <si>
    <t>d.その他の取組み</t>
    <rPh sb="4" eb="5">
      <t>タ</t>
    </rPh>
    <rPh sb="6" eb="8">
      <t>トリク</t>
    </rPh>
    <phoneticPr fontId="1"/>
  </si>
  <si>
    <t>「A:ある」の場合の該当する対応と具体的な事例</t>
    <rPh sb="10" eb="12">
      <t>ガイトウ</t>
    </rPh>
    <rPh sb="14" eb="16">
      <t>タイオウ</t>
    </rPh>
    <rPh sb="17" eb="20">
      <t>グタイテキ</t>
    </rPh>
    <rPh sb="21" eb="23">
      <t>ジレイ</t>
    </rPh>
    <phoneticPr fontId="1"/>
  </si>
  <si>
    <r>
      <t>　c.その他【</t>
    </r>
    <r>
      <rPr>
        <u/>
        <sz val="11"/>
        <rFont val="ＭＳ ゴシック"/>
        <family val="3"/>
        <charset val="128"/>
      </rPr>
      <t>※下記､その他の事例もお答えください</t>
    </r>
    <r>
      <rPr>
        <sz val="11"/>
        <rFont val="ＭＳ ゴシック"/>
        <family val="3"/>
        <charset val="128"/>
      </rPr>
      <t>】</t>
    </r>
    <rPh sb="8" eb="10">
      <t>カキ</t>
    </rPh>
    <rPh sb="13" eb="14">
      <t>タ</t>
    </rPh>
    <rPh sb="15" eb="17">
      <t>ジレイ</t>
    </rPh>
    <rPh sb="19" eb="20">
      <t>コタ</t>
    </rPh>
    <phoneticPr fontId="1"/>
  </si>
  <si>
    <t>事業が複数ある場合は、事業毎にファイルをコピーして作成(１事業に対して１ファイル)してください。</t>
    <phoneticPr fontId="1"/>
  </si>
  <si>
    <t>「○」､「×」で回答する項目は、該当する場合「○」、該当しない場合「×」を選択してください。「○」の場合は、併せて事例や理由を記載する質問にも回答してください。</t>
    <rPh sb="8" eb="10">
      <t>カイトウ</t>
    </rPh>
    <rPh sb="12" eb="14">
      <t>コウモク</t>
    </rPh>
    <rPh sb="16" eb="18">
      <t>ガイトウ</t>
    </rPh>
    <rPh sb="20" eb="22">
      <t>バアイ</t>
    </rPh>
    <rPh sb="26" eb="28">
      <t>ガイトウ</t>
    </rPh>
    <rPh sb="31" eb="33">
      <t>バアイ</t>
    </rPh>
    <rPh sb="37" eb="39">
      <t>センタク</t>
    </rPh>
    <rPh sb="50" eb="52">
      <t>バアイ</t>
    </rPh>
    <rPh sb="54" eb="55">
      <t>アワ</t>
    </rPh>
    <rPh sb="57" eb="59">
      <t>ジレイ</t>
    </rPh>
    <rPh sb="60" eb="62">
      <t>リユウ</t>
    </rPh>
    <rPh sb="63" eb="65">
      <t>キサイ</t>
    </rPh>
    <rPh sb="67" eb="69">
      <t>シツモン</t>
    </rPh>
    <rPh sb="71" eb="73">
      <t>カイトウ</t>
    </rPh>
    <phoneticPr fontId="1"/>
  </si>
  <si>
    <t>　A:既存ユーザーに対する給水料金の減免により軽減</t>
    <rPh sb="3" eb="5">
      <t>キゾン</t>
    </rPh>
    <phoneticPr fontId="1"/>
  </si>
  <si>
    <t>　B:既存ユーザーに対する布設費用の一部還付により軽減</t>
    <rPh sb="3" eb="5">
      <t>キゾン</t>
    </rPh>
    <phoneticPr fontId="1"/>
  </si>
  <si>
    <t>令和元年　８月　９日（金）</t>
    <rPh sb="0" eb="2">
      <t>レイワ</t>
    </rPh>
    <rPh sb="2" eb="3">
      <t>モト</t>
    </rPh>
    <rPh sb="3" eb="4">
      <t>ネン</t>
    </rPh>
    <rPh sb="6" eb="7">
      <t>ガツ</t>
    </rPh>
    <rPh sb="9" eb="10">
      <t>ニチ</t>
    </rPh>
    <rPh sb="11" eb="12">
      <t>キン</t>
    </rPh>
    <phoneticPr fontId="1"/>
  </si>
  <si>
    <t>一般社団法人日本工業用水協会　総務部　青柳、石田</t>
    <rPh sb="0" eb="6">
      <t>イッパンシャダンホウジン</t>
    </rPh>
    <rPh sb="6" eb="8">
      <t>ニホン</t>
    </rPh>
    <rPh sb="8" eb="10">
      <t>コウギョウ</t>
    </rPh>
    <rPh sb="10" eb="12">
      <t>ヨウスイ</t>
    </rPh>
    <rPh sb="12" eb="14">
      <t>キョウカイ</t>
    </rPh>
    <rPh sb="15" eb="18">
      <t>ソウムブ</t>
    </rPh>
    <rPh sb="19" eb="21">
      <t>アオヤギ</t>
    </rPh>
    <rPh sb="22" eb="24">
      <t>イシダ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</si>
</sst>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7">
    <font>
      <sz val="11"/>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11"/>
      <color rgb="FFFFFF00"/>
      <name val="ＭＳ ゴシック"/>
      <family val="3"/>
      <charset val="128"/>
    </font>
    <font>
      <u/>
      <sz val="11"/>
      <color theme="10"/>
      <name val="ＭＳ ゴシック"/>
      <family val="3"/>
      <charset val="128"/>
    </font>
    <font>
      <b/>
      <sz val="11"/>
      <color rgb="FF0000FF"/>
      <name val="ＭＳ ゴシック"/>
      <family val="3"/>
      <charset val="128"/>
    </font>
    <font>
      <sz val="10"/>
      <name val="ＭＳ ゴシック"/>
      <family val="3"/>
      <charset val="128"/>
    </font>
    <font>
      <u/>
      <sz val="11"/>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9"/>
      <color theme="0" tint="-0.499984740745262"/>
      <name val="ＭＳ ゴシック"/>
      <family val="3"/>
      <charset val="128"/>
    </font>
    <font>
      <sz val="11"/>
      <color rgb="FF002060"/>
      <name val="ＭＳ ゴシック"/>
      <family val="3"/>
      <charset val="128"/>
    </font>
    <font>
      <sz val="11"/>
      <color rgb="FFC00000"/>
      <name val="ＭＳ ゴシック"/>
      <family val="3"/>
      <charset val="128"/>
    </font>
    <font>
      <u/>
      <sz val="11"/>
      <color rgb="FFC00000"/>
      <name val="ＭＳ ゴシック"/>
      <family val="3"/>
      <charset val="128"/>
    </font>
    <font>
      <sz val="10"/>
      <color rgb="FF002060"/>
      <name val="ＭＳ ゴシック"/>
      <family val="3"/>
      <charset val="128"/>
    </font>
    <font>
      <sz val="10.5"/>
      <name val="ＭＳ ゴシック"/>
      <family val="3"/>
      <charset val="128"/>
    </font>
    <font>
      <sz val="5"/>
      <name val="ＭＳ ゴシック"/>
      <family val="3"/>
      <charset val="128"/>
    </font>
    <font>
      <sz val="10"/>
      <color rgb="FFC00000"/>
      <name val="ＭＳ ゴシック"/>
      <family val="3"/>
      <charset val="128"/>
    </font>
    <font>
      <sz val="10.5"/>
      <color rgb="FFC00000"/>
      <name val="ＭＳ ゴシック"/>
      <family val="3"/>
      <charset val="128"/>
    </font>
    <font>
      <u/>
      <sz val="10.5"/>
      <color rgb="FFC00000"/>
      <name val="ＭＳ ゴシック"/>
      <family val="3"/>
      <charset val="128"/>
    </font>
    <font>
      <u/>
      <sz val="11"/>
      <color rgb="FF0000FF"/>
      <name val="ＭＳ ゴシック"/>
      <family val="3"/>
      <charset val="128"/>
    </font>
    <font>
      <sz val="4"/>
      <name val="ＭＳ ゴシック"/>
      <family val="3"/>
      <charset val="128"/>
    </font>
    <font>
      <sz val="5.5"/>
      <name val="ＭＳ ゴシック"/>
      <family val="3"/>
      <charset val="128"/>
    </font>
    <font>
      <u/>
      <sz val="10.5"/>
      <name val="ＭＳ ゴシック"/>
      <family val="3"/>
      <charset val="128"/>
    </font>
    <font>
      <sz val="4.5"/>
      <name val="ＭＳ ゴシック"/>
      <family val="3"/>
      <charset val="12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7" tint="0.59999389629810485"/>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top style="medium">
        <color rgb="FF00B050"/>
      </top>
      <bottom/>
      <diagonal/>
    </border>
    <border>
      <left/>
      <right style="medium">
        <color rgb="FF00B050"/>
      </right>
      <top style="medium">
        <color rgb="FF00B05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top/>
      <bottom style="medium">
        <color rgb="FF00B050"/>
      </bottom>
      <diagonal/>
    </border>
    <border>
      <left/>
      <right style="medium">
        <color rgb="FF00B05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B050"/>
      </left>
      <right style="medium">
        <color rgb="FF00B050"/>
      </right>
      <top style="medium">
        <color rgb="FF00B050"/>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
      <left style="medium">
        <color rgb="FF00B050"/>
      </left>
      <right/>
      <top/>
      <bottom/>
      <diagonal/>
    </border>
  </borders>
  <cellStyleXfs count="6">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righ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0" fontId="6" fillId="0" borderId="0" xfId="0" applyFont="1">
      <alignment vertical="center"/>
    </xf>
    <xf numFmtId="0" fontId="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0" borderId="0" xfId="0" applyFont="1" applyBorder="1" applyAlignment="1">
      <alignment horizontal="left" vertical="center" wrapText="1"/>
    </xf>
    <xf numFmtId="0" fontId="7" fillId="0" borderId="0" xfId="0" applyFont="1" applyBorder="1" applyAlignment="1">
      <alignment horizontal="justify" vertical="center" wrapText="1"/>
    </xf>
    <xf numFmtId="0" fontId="0" fillId="0" borderId="0" xfId="0" applyFont="1" applyAlignment="1">
      <alignment horizontal="left" vertical="center"/>
    </xf>
    <xf numFmtId="0" fontId="0" fillId="0" borderId="1" xfId="0" applyFont="1" applyBorder="1" applyAlignment="1">
      <alignment horizontal="justify" vertical="center" wrapText="1"/>
    </xf>
    <xf numFmtId="0" fontId="0" fillId="0" borderId="0" xfId="0" applyAlignment="1">
      <alignment vertical="center" wrapText="1"/>
    </xf>
    <xf numFmtId="0" fontId="0" fillId="0" borderId="3" xfId="0" applyBorder="1" applyAlignment="1">
      <alignment vertical="center" wrapText="1"/>
    </xf>
    <xf numFmtId="0" fontId="0" fillId="0" borderId="0" xfId="0" applyAlignment="1">
      <alignment vertical="center"/>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0" borderId="3" xfId="0" applyFont="1" applyBorder="1" applyAlignment="1">
      <alignment vertical="center" wrapText="1"/>
    </xf>
    <xf numFmtId="0" fontId="0" fillId="4" borderId="18" xfId="0" applyFill="1" applyBorder="1" applyAlignment="1">
      <alignment vertical="center"/>
    </xf>
    <xf numFmtId="0" fontId="4" fillId="0" borderId="0" xfId="0" applyFont="1">
      <alignment vertical="center"/>
    </xf>
    <xf numFmtId="0" fontId="0" fillId="2" borderId="5" xfId="0" applyFont="1" applyFill="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3" xfId="0"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justify" vertical="center" wrapText="1"/>
    </xf>
    <xf numFmtId="0" fontId="0" fillId="0" borderId="15" xfId="0" applyFont="1" applyFill="1" applyBorder="1" applyAlignment="1">
      <alignment vertical="center" wrapText="1"/>
    </xf>
    <xf numFmtId="0" fontId="0" fillId="0" borderId="15" xfId="0" applyFill="1" applyBorder="1" applyAlignment="1">
      <alignment vertical="center" wrapText="1"/>
    </xf>
    <xf numFmtId="0" fontId="0" fillId="0" borderId="0" xfId="0" applyFont="1" applyAlignment="1">
      <alignment vertical="center" wrapText="1"/>
    </xf>
    <xf numFmtId="0" fontId="9" fillId="3" borderId="4" xfId="0" applyFont="1" applyFill="1" applyBorder="1" applyAlignment="1">
      <alignment vertical="top" wrapText="1"/>
    </xf>
    <xf numFmtId="0" fontId="0" fillId="0" borderId="0" xfId="0"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xf>
    <xf numFmtId="0" fontId="0" fillId="2" borderId="27" xfId="0" applyFont="1" applyFill="1" applyBorder="1" applyAlignment="1">
      <alignment horizontal="center" vertical="center"/>
    </xf>
    <xf numFmtId="0" fontId="4" fillId="0" borderId="0"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horizontal="left" vertical="top" indent="1"/>
    </xf>
    <xf numFmtId="0" fontId="14" fillId="0" borderId="0" xfId="0" applyFont="1" applyBorder="1" applyAlignment="1">
      <alignment horizontal="left" vertical="center" indent="1"/>
    </xf>
    <xf numFmtId="0" fontId="0" fillId="0" borderId="6" xfId="0" applyFont="1" applyFill="1" applyBorder="1" applyAlignment="1">
      <alignment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0" xfId="0" applyFont="1" applyFill="1" applyBorder="1" applyAlignment="1">
      <alignment horizontal="left" vertical="center" indent="1"/>
    </xf>
    <xf numFmtId="0" fontId="13" fillId="5" borderId="34" xfId="0" applyFont="1" applyFill="1" applyBorder="1" applyAlignment="1">
      <alignment vertical="center"/>
    </xf>
    <xf numFmtId="0" fontId="13" fillId="5" borderId="35" xfId="0" applyFont="1" applyFill="1" applyBorder="1" applyAlignment="1">
      <alignment vertical="center"/>
    </xf>
    <xf numFmtId="0" fontId="16" fillId="5" borderId="35" xfId="0" applyFont="1" applyFill="1" applyBorder="1" applyAlignment="1">
      <alignment vertical="center"/>
    </xf>
    <xf numFmtId="0" fontId="13" fillId="5" borderId="35" xfId="0" applyFont="1" applyFill="1" applyBorder="1" applyAlignment="1">
      <alignment vertical="center" wrapText="1"/>
    </xf>
    <xf numFmtId="0" fontId="13" fillId="5" borderId="35" xfId="0" applyFont="1" applyFill="1" applyBorder="1" applyAlignment="1">
      <alignment vertical="top" wrapText="1"/>
    </xf>
    <xf numFmtId="0" fontId="13" fillId="5" borderId="36" xfId="0" applyFont="1" applyFill="1" applyBorder="1" applyAlignment="1">
      <alignment vertical="top" wrapText="1"/>
    </xf>
    <xf numFmtId="0" fontId="14" fillId="0" borderId="0" xfId="0" applyFont="1" applyFill="1" applyBorder="1" applyAlignment="1">
      <alignment vertical="center"/>
    </xf>
    <xf numFmtId="176" fontId="0" fillId="0" borderId="6" xfId="0" applyNumberFormat="1" applyFont="1" applyFill="1" applyBorder="1" applyAlignment="1">
      <alignment vertical="center"/>
    </xf>
    <xf numFmtId="0" fontId="0" fillId="0" borderId="0" xfId="0" applyFill="1" applyAlignment="1">
      <alignment vertical="center"/>
    </xf>
    <xf numFmtId="0" fontId="13" fillId="0" borderId="0" xfId="0" applyFont="1" applyFill="1" applyBorder="1" applyAlignment="1">
      <alignment vertical="center"/>
    </xf>
    <xf numFmtId="0" fontId="13" fillId="0" borderId="38" xfId="0" applyFont="1" applyFill="1" applyBorder="1" applyAlignment="1">
      <alignment vertical="center"/>
    </xf>
    <xf numFmtId="0" fontId="13" fillId="5" borderId="35" xfId="0" applyFont="1" applyFill="1" applyBorder="1" applyAlignment="1">
      <alignment horizontal="right" vertical="center"/>
    </xf>
    <xf numFmtId="0" fontId="13" fillId="5" borderId="36" xfId="0" applyFont="1" applyFill="1" applyBorder="1" applyAlignment="1">
      <alignment vertical="center"/>
    </xf>
    <xf numFmtId="0" fontId="8" fillId="0" borderId="0" xfId="5" applyFont="1" applyBorder="1" applyAlignment="1">
      <alignment horizontal="left" vertical="center" wrapText="1"/>
    </xf>
    <xf numFmtId="0" fontId="13" fillId="0" borderId="0" xfId="0" applyFont="1" applyFill="1" applyBorder="1" applyAlignment="1">
      <alignment vertical="center" wrapText="1"/>
    </xf>
    <xf numFmtId="0" fontId="16" fillId="0" borderId="0" xfId="0" applyFont="1" applyFill="1" applyBorder="1" applyAlignment="1">
      <alignment vertical="center"/>
    </xf>
    <xf numFmtId="0" fontId="13" fillId="0" borderId="0" xfId="0" applyFont="1" applyFill="1" applyBorder="1" applyAlignment="1">
      <alignment vertical="top" wrapText="1"/>
    </xf>
    <xf numFmtId="0" fontId="0" fillId="0" borderId="0" xfId="0" applyFill="1">
      <alignment vertical="center"/>
    </xf>
    <xf numFmtId="0" fontId="13" fillId="0" borderId="0" xfId="0" applyFont="1" applyFill="1" applyBorder="1" applyAlignment="1">
      <alignment horizontal="right" vertical="center"/>
    </xf>
    <xf numFmtId="0" fontId="13" fillId="5" borderId="36"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vertical="center" indent="1"/>
    </xf>
    <xf numFmtId="0" fontId="17" fillId="0" borderId="0" xfId="0" applyFont="1">
      <alignment vertical="center"/>
    </xf>
    <xf numFmtId="0" fontId="1" fillId="3" borderId="2" xfId="0" applyFont="1" applyFill="1" applyBorder="1" applyAlignment="1">
      <alignment vertical="center" wrapText="1"/>
    </xf>
    <xf numFmtId="0" fontId="9" fillId="0" borderId="0" xfId="0" applyFont="1" applyAlignment="1">
      <alignment vertical="center" wrapText="1"/>
    </xf>
    <xf numFmtId="0" fontId="9" fillId="4" borderId="18" xfId="0" applyFont="1" applyFill="1" applyBorder="1" applyAlignment="1">
      <alignment vertical="center" wrapText="1"/>
    </xf>
    <xf numFmtId="0" fontId="9" fillId="3" borderId="2" xfId="0" applyFont="1" applyFill="1" applyBorder="1" applyAlignment="1">
      <alignment vertical="center" wrapText="1"/>
    </xf>
    <xf numFmtId="0" fontId="9" fillId="3" borderId="18" xfId="0" applyFont="1" applyFill="1" applyBorder="1" applyAlignment="1">
      <alignment vertical="center" wrapText="1"/>
    </xf>
    <xf numFmtId="0" fontId="9" fillId="4" borderId="4" xfId="0" applyFont="1" applyFill="1" applyBorder="1" applyAlignment="1">
      <alignment vertical="center" wrapText="1"/>
    </xf>
    <xf numFmtId="0" fontId="9" fillId="3" borderId="4" xfId="0" applyFont="1" applyFill="1" applyBorder="1" applyAlignment="1">
      <alignment vertical="center" wrapText="1"/>
    </xf>
    <xf numFmtId="0" fontId="9" fillId="4" borderId="19" xfId="0" applyFont="1" applyFill="1" applyBorder="1" applyAlignment="1">
      <alignment vertical="center"/>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0" borderId="0" xfId="0" applyFont="1" applyAlignment="1">
      <alignment vertical="center"/>
    </xf>
    <xf numFmtId="0" fontId="9" fillId="3" borderId="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 xfId="0" applyFont="1" applyFill="1" applyBorder="1" applyAlignment="1">
      <alignment vertical="center" wrapText="1"/>
    </xf>
    <xf numFmtId="0" fontId="9" fillId="0" borderId="0" xfId="0" applyFont="1" applyBorder="1" applyAlignment="1">
      <alignment vertical="center" wrapText="1"/>
    </xf>
    <xf numFmtId="0" fontId="9" fillId="3" borderId="18" xfId="0" applyFont="1" applyFill="1" applyBorder="1" applyAlignment="1">
      <alignment vertical="top" wrapText="1"/>
    </xf>
    <xf numFmtId="0" fontId="9" fillId="3" borderId="18" xfId="0" applyFont="1" applyFill="1" applyBorder="1" applyAlignment="1">
      <alignment vertical="center" wrapText="1"/>
    </xf>
    <xf numFmtId="0" fontId="9" fillId="3" borderId="1" xfId="0" applyFont="1" applyFill="1" applyBorder="1" applyAlignment="1">
      <alignment vertical="top"/>
    </xf>
    <xf numFmtId="0" fontId="9" fillId="3" borderId="16" xfId="0" applyFont="1" applyFill="1" applyBorder="1" applyAlignment="1">
      <alignment vertical="top"/>
    </xf>
    <xf numFmtId="0" fontId="7" fillId="3" borderId="1" xfId="0" applyFont="1" applyFill="1" applyBorder="1" applyAlignment="1">
      <alignment vertical="center"/>
    </xf>
    <xf numFmtId="0" fontId="7" fillId="3" borderId="16" xfId="0" applyFont="1" applyFill="1" applyBorder="1" applyAlignment="1">
      <alignment vertical="center"/>
    </xf>
    <xf numFmtId="0" fontId="7" fillId="3" borderId="1" xfId="0" quotePrefix="1" applyFont="1" applyFill="1" applyBorder="1" applyAlignment="1">
      <alignment vertical="center"/>
    </xf>
    <xf numFmtId="0" fontId="7" fillId="3" borderId="17" xfId="0" applyFont="1" applyFill="1" applyBorder="1" applyAlignment="1">
      <alignment vertical="center"/>
    </xf>
    <xf numFmtId="0" fontId="0" fillId="0" borderId="20" xfId="0" applyFont="1" applyBorder="1" applyAlignment="1">
      <alignment vertical="center" wrapText="1"/>
    </xf>
    <xf numFmtId="0" fontId="0" fillId="0" borderId="0" xfId="0" applyFont="1" applyFill="1" applyBorder="1" applyAlignment="1">
      <alignment vertical="center" wrapText="1"/>
    </xf>
    <xf numFmtId="0" fontId="7" fillId="6" borderId="1" xfId="0" applyFont="1" applyFill="1" applyBorder="1" applyAlignment="1">
      <alignment vertical="center"/>
    </xf>
    <xf numFmtId="0" fontId="7" fillId="6" borderId="16" xfId="0" applyFont="1" applyFill="1" applyBorder="1" applyAlignment="1">
      <alignment vertical="center"/>
    </xf>
    <xf numFmtId="0" fontId="9" fillId="6" borderId="2" xfId="0" applyFont="1" applyFill="1" applyBorder="1" applyAlignment="1">
      <alignment horizontal="center" vertical="center" wrapText="1"/>
    </xf>
    <xf numFmtId="0" fontId="9" fillId="6" borderId="18" xfId="0" applyFont="1" applyFill="1" applyBorder="1" applyAlignment="1">
      <alignment vertical="center" wrapText="1"/>
    </xf>
    <xf numFmtId="0" fontId="11" fillId="6" borderId="18" xfId="0" applyFont="1" applyFill="1" applyBorder="1" applyAlignment="1">
      <alignment vertical="top" wrapText="1"/>
    </xf>
    <xf numFmtId="0" fontId="9" fillId="6" borderId="18" xfId="0" applyFont="1" applyFill="1" applyBorder="1" applyAlignment="1">
      <alignment horizontal="center" vertical="center" wrapText="1"/>
    </xf>
    <xf numFmtId="0" fontId="9" fillId="6" borderId="4" xfId="0" applyFont="1" applyFill="1" applyBorder="1" applyAlignment="1">
      <alignment vertical="center" wrapText="1"/>
    </xf>
    <xf numFmtId="0" fontId="9" fillId="6" borderId="4" xfId="0" applyFont="1" applyFill="1" applyBorder="1" applyAlignment="1">
      <alignment horizontal="center" vertical="center" wrapText="1"/>
    </xf>
    <xf numFmtId="0" fontId="7" fillId="7" borderId="1" xfId="0" applyFont="1" applyFill="1" applyBorder="1" applyAlignment="1">
      <alignment vertical="center"/>
    </xf>
    <xf numFmtId="0" fontId="7" fillId="7" borderId="16" xfId="0" applyFont="1" applyFill="1" applyBorder="1" applyAlignment="1">
      <alignment vertical="center"/>
    </xf>
    <xf numFmtId="0" fontId="9" fillId="7" borderId="2" xfId="0" applyFont="1" applyFill="1" applyBorder="1" applyAlignment="1">
      <alignment vertical="center" wrapText="1"/>
    </xf>
    <xf numFmtId="0" fontId="1" fillId="7" borderId="2" xfId="0" applyFont="1" applyFill="1" applyBorder="1" applyAlignment="1">
      <alignment vertical="center" wrapText="1"/>
    </xf>
    <xf numFmtId="0" fontId="9" fillId="7" borderId="2"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8" xfId="0" applyFont="1" applyFill="1" applyBorder="1" applyAlignment="1">
      <alignment vertical="center" wrapText="1"/>
    </xf>
    <xf numFmtId="0" fontId="9" fillId="7" borderId="4" xfId="0" applyFont="1" applyFill="1" applyBorder="1" applyAlignment="1">
      <alignment vertical="center" wrapText="1"/>
    </xf>
    <xf numFmtId="0" fontId="9" fillId="7" borderId="4" xfId="0" applyFont="1" applyFill="1" applyBorder="1" applyAlignment="1">
      <alignment horizontal="center" vertical="center" wrapText="1"/>
    </xf>
    <xf numFmtId="0" fontId="7" fillId="8" borderId="1" xfId="0" applyFont="1" applyFill="1" applyBorder="1" applyAlignment="1">
      <alignment vertical="center"/>
    </xf>
    <xf numFmtId="0" fontId="7" fillId="8" borderId="16" xfId="0" applyFont="1" applyFill="1" applyBorder="1" applyAlignment="1">
      <alignment vertical="center"/>
    </xf>
    <xf numFmtId="0" fontId="1" fillId="8" borderId="2" xfId="0" applyFont="1" applyFill="1" applyBorder="1" applyAlignment="1">
      <alignment vertical="center" wrapText="1"/>
    </xf>
    <xf numFmtId="0" fontId="9" fillId="8" borderId="2" xfId="0" applyFont="1" applyFill="1" applyBorder="1" applyAlignment="1">
      <alignment horizontal="center" vertical="center" wrapText="1"/>
    </xf>
    <xf numFmtId="0" fontId="9" fillId="8" borderId="18" xfId="0" applyFont="1" applyFill="1" applyBorder="1" applyAlignment="1">
      <alignment vertical="top" wrapText="1"/>
    </xf>
    <xf numFmtId="0" fontId="9" fillId="8" borderId="18" xfId="0" applyFont="1" applyFill="1" applyBorder="1" applyAlignment="1">
      <alignment horizontal="center" vertical="center" wrapText="1"/>
    </xf>
    <xf numFmtId="0" fontId="9" fillId="8" borderId="4" xfId="0" applyFont="1" applyFill="1" applyBorder="1" applyAlignment="1">
      <alignment vertical="top" wrapText="1"/>
    </xf>
    <xf numFmtId="0" fontId="9" fillId="8" borderId="4" xfId="0" applyFont="1" applyFill="1" applyBorder="1" applyAlignment="1">
      <alignment horizontal="center" vertical="center" wrapText="1"/>
    </xf>
    <xf numFmtId="0" fontId="7" fillId="9" borderId="1" xfId="0" applyFont="1" applyFill="1" applyBorder="1" applyAlignment="1">
      <alignment vertical="center"/>
    </xf>
    <xf numFmtId="0" fontId="7" fillId="9" borderId="16" xfId="0" applyFont="1" applyFill="1" applyBorder="1" applyAlignment="1">
      <alignment vertical="center"/>
    </xf>
    <xf numFmtId="0" fontId="9" fillId="9" borderId="2" xfId="0" applyFont="1" applyFill="1" applyBorder="1" applyAlignment="1">
      <alignment horizontal="center" vertical="center" wrapText="1"/>
    </xf>
    <xf numFmtId="0" fontId="9" fillId="9" borderId="18" xfId="0" applyFont="1" applyFill="1" applyBorder="1" applyAlignment="1">
      <alignment vertical="top" wrapText="1"/>
    </xf>
    <xf numFmtId="0" fontId="9" fillId="9" borderId="18" xfId="0" applyFont="1" applyFill="1" applyBorder="1" applyAlignment="1">
      <alignment horizontal="center" vertical="center" wrapText="1"/>
    </xf>
    <xf numFmtId="0" fontId="9" fillId="9" borderId="4" xfId="0" applyFont="1" applyFill="1" applyBorder="1" applyAlignment="1">
      <alignment vertical="top" wrapText="1"/>
    </xf>
    <xf numFmtId="0" fontId="9" fillId="9" borderId="4" xfId="0" applyFont="1" applyFill="1" applyBorder="1" applyAlignment="1">
      <alignment horizontal="center" vertical="center" wrapText="1"/>
    </xf>
    <xf numFmtId="0" fontId="9" fillId="6" borderId="2" xfId="0" applyFont="1" applyFill="1" applyBorder="1" applyAlignment="1">
      <alignment vertical="top" wrapText="1"/>
    </xf>
    <xf numFmtId="0" fontId="9" fillId="8" borderId="18" xfId="0" applyFont="1" applyFill="1" applyBorder="1" applyAlignment="1">
      <alignment vertical="center" wrapText="1"/>
    </xf>
    <xf numFmtId="0" fontId="9" fillId="8" borderId="4" xfId="0" applyFont="1" applyFill="1" applyBorder="1" applyAlignment="1">
      <alignment vertical="center" wrapText="1"/>
    </xf>
    <xf numFmtId="0" fontId="0" fillId="8" borderId="1" xfId="0" applyFill="1" applyBorder="1" applyAlignment="1">
      <alignment vertical="center"/>
    </xf>
    <xf numFmtId="0" fontId="0" fillId="8" borderId="17" xfId="0" applyFill="1" applyBorder="1" applyAlignment="1">
      <alignment vertical="center"/>
    </xf>
    <xf numFmtId="0" fontId="0" fillId="0" borderId="3" xfId="0" applyFont="1" applyBorder="1" applyAlignment="1">
      <alignment horizontal="center" vertical="center" wrapText="1"/>
    </xf>
    <xf numFmtId="0" fontId="0" fillId="0" borderId="0" xfId="0" applyFont="1" applyAlignment="1">
      <alignment vertical="center" wrapText="1"/>
    </xf>
    <xf numFmtId="0" fontId="9" fillId="3" borderId="16" xfId="0" applyFont="1" applyFill="1" applyBorder="1" applyAlignment="1">
      <alignment vertical="top" wrapText="1"/>
    </xf>
    <xf numFmtId="0" fontId="0" fillId="0" borderId="14" xfId="0" applyFont="1" applyFill="1" applyBorder="1" applyAlignment="1">
      <alignment vertical="center"/>
    </xf>
    <xf numFmtId="0" fontId="0" fillId="0" borderId="14"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9" xfId="0" applyFont="1" applyFill="1" applyBorder="1" applyAlignment="1">
      <alignment vertical="center" wrapText="1"/>
    </xf>
    <xf numFmtId="0" fontId="0" fillId="0" borderId="15" xfId="0" applyFont="1" applyBorder="1" applyAlignment="1">
      <alignment vertical="center"/>
    </xf>
    <xf numFmtId="0" fontId="0" fillId="0" borderId="6" xfId="0" applyFont="1" applyFill="1" applyBorder="1" applyAlignment="1">
      <alignment horizontal="right" vertical="center"/>
    </xf>
    <xf numFmtId="0" fontId="19" fillId="0" borderId="0" xfId="0" applyFont="1" applyBorder="1" applyAlignment="1">
      <alignment vertical="center"/>
    </xf>
    <xf numFmtId="3" fontId="0" fillId="2" borderId="5" xfId="0" applyNumberFormat="1" applyFont="1" applyFill="1" applyBorder="1" applyAlignment="1">
      <alignment vertical="center" shrinkToFit="1"/>
    </xf>
    <xf numFmtId="3" fontId="0" fillId="2" borderId="5" xfId="0" applyNumberFormat="1" applyFont="1" applyFill="1" applyBorder="1" applyAlignment="1">
      <alignment vertical="center"/>
    </xf>
    <xf numFmtId="0" fontId="1" fillId="7" borderId="3" xfId="0" applyFont="1" applyFill="1" applyBorder="1" applyAlignment="1">
      <alignment vertical="top" wrapText="1"/>
    </xf>
    <xf numFmtId="0" fontId="0" fillId="0" borderId="0"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0" fillId="0" borderId="15"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left" vertical="top"/>
    </xf>
    <xf numFmtId="0" fontId="0" fillId="0" borderId="0" xfId="0" applyFont="1" applyAlignment="1">
      <alignment vertical="top" wrapText="1"/>
    </xf>
    <xf numFmtId="0" fontId="7" fillId="0" borderId="0" xfId="0" applyFont="1" applyBorder="1" applyAlignment="1">
      <alignment horizontal="justify" vertical="center"/>
    </xf>
    <xf numFmtId="0" fontId="9" fillId="3" borderId="3" xfId="0" applyFont="1" applyFill="1" applyBorder="1" applyAlignment="1">
      <alignment horizontal="center" vertical="center" wrapText="1" shrinkToFit="1"/>
    </xf>
    <xf numFmtId="0" fontId="9" fillId="3"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9" fillId="8" borderId="3"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23" fillId="7" borderId="16" xfId="0" applyFont="1" applyFill="1" applyBorder="1" applyAlignment="1">
      <alignment vertical="top" wrapText="1"/>
    </xf>
    <xf numFmtId="0" fontId="11" fillId="3" borderId="18" xfId="0" applyFont="1" applyFill="1" applyBorder="1" applyAlignment="1">
      <alignment vertical="center" wrapText="1"/>
    </xf>
    <xf numFmtId="0" fontId="18" fillId="3" borderId="18" xfId="0" applyFont="1" applyFill="1" applyBorder="1" applyAlignment="1">
      <alignment vertical="center" wrapText="1"/>
    </xf>
    <xf numFmtId="3" fontId="9" fillId="4" borderId="21" xfId="0" applyNumberFormat="1" applyFont="1" applyFill="1" applyBorder="1" applyAlignment="1">
      <alignment vertical="center"/>
    </xf>
    <xf numFmtId="3" fontId="0" fillId="4" borderId="18" xfId="0" applyNumberFormat="1" applyFill="1" applyBorder="1" applyAlignment="1">
      <alignment vertical="center"/>
    </xf>
    <xf numFmtId="3" fontId="9" fillId="4" borderId="18" xfId="0" applyNumberFormat="1" applyFont="1" applyFill="1" applyBorder="1" applyAlignment="1">
      <alignment vertical="center" wrapText="1"/>
    </xf>
    <xf numFmtId="3" fontId="9" fillId="4" borderId="4" xfId="0" applyNumberFormat="1" applyFont="1" applyFill="1" applyBorder="1" applyAlignment="1">
      <alignment horizontal="center" vertical="center" wrapText="1"/>
    </xf>
    <xf numFmtId="3" fontId="0" fillId="0" borderId="3" xfId="0" applyNumberFormat="1" applyBorder="1" applyAlignment="1">
      <alignment vertical="center" wrapText="1"/>
    </xf>
    <xf numFmtId="3" fontId="0" fillId="0" borderId="0" xfId="0" applyNumberFormat="1" applyAlignment="1">
      <alignment vertical="center" wrapText="1"/>
    </xf>
    <xf numFmtId="3" fontId="9" fillId="4" borderId="20" xfId="0" applyNumberFormat="1" applyFont="1" applyFill="1" applyBorder="1" applyAlignment="1">
      <alignment vertical="center"/>
    </xf>
    <xf numFmtId="3" fontId="7" fillId="3" borderId="16" xfId="0" applyNumberFormat="1" applyFont="1" applyFill="1" applyBorder="1" applyAlignment="1">
      <alignment vertical="center"/>
    </xf>
    <xf numFmtId="3" fontId="9" fillId="3" borderId="16" xfId="0" applyNumberFormat="1" applyFont="1" applyFill="1" applyBorder="1" applyAlignment="1">
      <alignment vertical="top"/>
    </xf>
    <xf numFmtId="3" fontId="9" fillId="3" borderId="2" xfId="0" applyNumberFormat="1" applyFont="1" applyFill="1" applyBorder="1" applyAlignment="1">
      <alignment horizontal="center" vertical="center" wrapText="1"/>
    </xf>
    <xf numFmtId="3" fontId="9" fillId="3" borderId="18" xfId="0" applyNumberFormat="1" applyFont="1" applyFill="1" applyBorder="1" applyAlignment="1">
      <alignment vertical="center" wrapText="1"/>
    </xf>
    <xf numFmtId="3" fontId="9" fillId="3" borderId="4" xfId="0" applyNumberFormat="1" applyFont="1" applyFill="1" applyBorder="1" applyAlignment="1">
      <alignment horizontal="center" vertical="center" wrapText="1"/>
    </xf>
    <xf numFmtId="0" fontId="1" fillId="8" borderId="18" xfId="0" applyFont="1" applyFill="1" applyBorder="1" applyAlignment="1">
      <alignment vertical="top" wrapText="1"/>
    </xf>
    <xf numFmtId="0" fontId="1" fillId="8" borderId="4" xfId="0" applyFont="1" applyFill="1" applyBorder="1" applyAlignment="1">
      <alignment vertical="top" wrapText="1"/>
    </xf>
    <xf numFmtId="0" fontId="0" fillId="8" borderId="16" xfId="0" applyFill="1" applyBorder="1" applyAlignment="1">
      <alignment vertical="center"/>
    </xf>
    <xf numFmtId="0" fontId="1" fillId="7" borderId="18" xfId="0" applyFont="1" applyFill="1" applyBorder="1" applyAlignment="1">
      <alignment vertical="center" wrapText="1"/>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 xfId="0" applyFont="1" applyFill="1" applyBorder="1" applyAlignment="1">
      <alignment vertical="center"/>
    </xf>
    <xf numFmtId="0" fontId="7" fillId="4" borderId="16" xfId="0" applyFont="1" applyFill="1" applyBorder="1" applyAlignment="1">
      <alignment vertical="center"/>
    </xf>
    <xf numFmtId="3" fontId="7" fillId="4" borderId="16" xfId="0" applyNumberFormat="1" applyFont="1" applyFill="1" applyBorder="1" applyAlignment="1">
      <alignment vertical="center"/>
    </xf>
    <xf numFmtId="0" fontId="7" fillId="4" borderId="17" xfId="0" applyFont="1" applyFill="1" applyBorder="1" applyAlignment="1">
      <alignment vertical="center"/>
    </xf>
    <xf numFmtId="3" fontId="7" fillId="4" borderId="17" xfId="0" applyNumberFormat="1" applyFont="1" applyFill="1" applyBorder="1" applyAlignment="1">
      <alignment vertical="center"/>
    </xf>
    <xf numFmtId="0" fontId="10" fillId="4" borderId="2" xfId="0" applyFont="1" applyFill="1" applyBorder="1" applyAlignment="1">
      <alignment horizontal="center" vertical="center" wrapText="1"/>
    </xf>
    <xf numFmtId="0" fontId="24" fillId="7" borderId="1" xfId="0" applyFont="1" applyFill="1" applyBorder="1" applyAlignment="1">
      <alignment vertical="top" wrapText="1"/>
    </xf>
    <xf numFmtId="0" fontId="0" fillId="0" borderId="0" xfId="0" applyFont="1" applyAlignment="1">
      <alignment horizontal="center" vertical="center"/>
    </xf>
    <xf numFmtId="0" fontId="12" fillId="2" borderId="0" xfId="0" applyFont="1" applyFill="1" applyAlignment="1">
      <alignment vertical="center"/>
    </xf>
    <xf numFmtId="3" fontId="12" fillId="2" borderId="0" xfId="0" applyNumberFormat="1" applyFont="1" applyFill="1" applyAlignment="1">
      <alignment vertical="center"/>
    </xf>
    <xf numFmtId="0" fontId="9" fillId="0" borderId="0" xfId="0" applyFont="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0" xfId="0" applyFont="1" applyAlignment="1">
      <alignment vertical="center" wrapText="1"/>
    </xf>
    <xf numFmtId="0" fontId="10" fillId="6" borderId="1"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7" fillId="0" borderId="0" xfId="0" applyFont="1" applyBorder="1" applyAlignment="1">
      <alignment vertical="center"/>
    </xf>
    <xf numFmtId="0" fontId="26" fillId="7" borderId="1" xfId="0" applyFont="1" applyFill="1" applyBorder="1" applyAlignment="1">
      <alignment vertical="top" wrapText="1"/>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top"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1"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justify" vertical="center" wrapText="1"/>
    </xf>
    <xf numFmtId="0" fontId="0" fillId="0" borderId="18" xfId="0" applyFont="1" applyBorder="1" applyAlignment="1">
      <alignment horizontal="left" vertical="center" wrapText="1"/>
    </xf>
    <xf numFmtId="0" fontId="0" fillId="0" borderId="17"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 xfId="0" applyFont="1" applyBorder="1" applyAlignment="1">
      <alignment horizontal="left" vertical="center"/>
    </xf>
    <xf numFmtId="0" fontId="0" fillId="0" borderId="17" xfId="0" applyFont="1" applyBorder="1" applyAlignment="1">
      <alignment horizontal="left" vertical="center"/>
    </xf>
    <xf numFmtId="0" fontId="5" fillId="0" borderId="1" xfId="5" applyBorder="1" applyAlignment="1">
      <alignment horizontal="left" vertical="center"/>
    </xf>
    <xf numFmtId="0" fontId="5" fillId="0" borderId="17" xfId="5" applyBorder="1" applyAlignment="1">
      <alignment horizontal="left" vertical="center"/>
    </xf>
    <xf numFmtId="0" fontId="22" fillId="0" borderId="1" xfId="5" applyFont="1" applyBorder="1" applyAlignment="1">
      <alignment horizontal="left" vertical="center"/>
    </xf>
    <xf numFmtId="0" fontId="22" fillId="0" borderId="17" xfId="5" applyFont="1" applyBorder="1" applyAlignment="1">
      <alignment horizontal="lef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top" wrapText="1"/>
    </xf>
    <xf numFmtId="0" fontId="0" fillId="2" borderId="6" xfId="0" applyFont="1" applyFill="1" applyBorder="1" applyAlignment="1">
      <alignment vertical="top" wrapText="1"/>
    </xf>
    <xf numFmtId="0" fontId="0" fillId="2" borderId="9" xfId="0" applyFont="1" applyFill="1" applyBorder="1" applyAlignment="1">
      <alignment vertical="top" wrapText="1"/>
    </xf>
    <xf numFmtId="0" fontId="0" fillId="2" borderId="39" xfId="0" applyFont="1" applyFill="1" applyBorder="1" applyAlignment="1">
      <alignment vertical="top" wrapText="1"/>
    </xf>
    <xf numFmtId="0" fontId="0" fillId="2" borderId="0" xfId="0" applyFont="1" applyFill="1" applyBorder="1" applyAlignment="1">
      <alignment vertical="top" wrapText="1"/>
    </xf>
    <xf numFmtId="0" fontId="0" fillId="2" borderId="15" xfId="0" applyFont="1" applyFill="1" applyBorder="1" applyAlignment="1">
      <alignment vertical="top" wrapText="1"/>
    </xf>
    <xf numFmtId="0" fontId="0" fillId="2" borderId="10" xfId="0" applyFont="1" applyFill="1" applyBorder="1" applyAlignment="1">
      <alignment vertical="top" wrapText="1"/>
    </xf>
    <xf numFmtId="0" fontId="0" fillId="2" borderId="14" xfId="0" applyFont="1" applyFill="1" applyBorder="1" applyAlignment="1">
      <alignment vertical="top" wrapText="1"/>
    </xf>
    <xf numFmtId="0" fontId="0" fillId="2" borderId="11" xfId="0" applyFont="1" applyFill="1" applyBorder="1" applyAlignment="1">
      <alignment vertical="top" wrapText="1"/>
    </xf>
    <xf numFmtId="0" fontId="13" fillId="5" borderId="28" xfId="0" applyFont="1" applyFill="1" applyBorder="1" applyAlignment="1">
      <alignment vertical="center" wrapText="1"/>
    </xf>
    <xf numFmtId="0" fontId="13" fillId="5" borderId="29" xfId="0" applyFont="1" applyFill="1" applyBorder="1" applyAlignment="1">
      <alignment vertical="center" wrapText="1"/>
    </xf>
    <xf numFmtId="0" fontId="13" fillId="5" borderId="30" xfId="0" applyFont="1" applyFill="1" applyBorder="1" applyAlignment="1">
      <alignment vertical="center" wrapText="1"/>
    </xf>
    <xf numFmtId="0" fontId="13" fillId="5" borderId="37" xfId="0" applyFont="1" applyFill="1" applyBorder="1" applyAlignment="1">
      <alignment vertical="center" wrapText="1"/>
    </xf>
    <xf numFmtId="0" fontId="13" fillId="5" borderId="0" xfId="0" applyFont="1" applyFill="1" applyBorder="1" applyAlignment="1">
      <alignment vertical="center" wrapText="1"/>
    </xf>
    <xf numFmtId="0" fontId="13" fillId="5" borderId="38" xfId="0" applyFont="1" applyFill="1" applyBorder="1" applyAlignment="1">
      <alignment vertical="center" wrapText="1"/>
    </xf>
    <xf numFmtId="0" fontId="13" fillId="5" borderId="31" xfId="0" applyFont="1" applyFill="1" applyBorder="1" applyAlignment="1">
      <alignment vertical="center" wrapText="1"/>
    </xf>
    <xf numFmtId="0" fontId="13" fillId="5" borderId="32" xfId="0" applyFont="1" applyFill="1" applyBorder="1" applyAlignment="1">
      <alignment vertical="center" wrapText="1"/>
    </xf>
    <xf numFmtId="0" fontId="13" fillId="5" borderId="33" xfId="0" applyFont="1" applyFill="1" applyBorder="1" applyAlignment="1">
      <alignment vertical="center" wrapText="1"/>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7" xfId="0" applyFont="1" applyFill="1" applyBorder="1" applyAlignment="1">
      <alignment horizontal="left" vertical="center"/>
    </xf>
    <xf numFmtId="0" fontId="0" fillId="0" borderId="0" xfId="0" applyFont="1" applyFill="1" applyBorder="1" applyAlignment="1">
      <alignment vertical="center" wrapText="1"/>
    </xf>
    <xf numFmtId="0" fontId="9" fillId="3" borderId="2" xfId="0" applyFont="1" applyFill="1" applyBorder="1" applyAlignment="1">
      <alignment vertical="top" wrapText="1"/>
    </xf>
    <xf numFmtId="0" fontId="9" fillId="3" borderId="18" xfId="0" applyFont="1" applyFill="1" applyBorder="1" applyAlignment="1">
      <alignment vertical="top" wrapText="1"/>
    </xf>
    <xf numFmtId="0" fontId="9" fillId="3" borderId="2" xfId="0" applyFont="1" applyFill="1" applyBorder="1" applyAlignment="1">
      <alignment vertical="top" wrapText="1" shrinkToFit="1"/>
    </xf>
    <xf numFmtId="0" fontId="9" fillId="3" borderId="18" xfId="0" applyFont="1" applyFill="1" applyBorder="1" applyAlignment="1">
      <alignment vertical="top" wrapText="1" shrinkToFit="1"/>
    </xf>
    <xf numFmtId="0" fontId="9" fillId="3" borderId="1" xfId="0" applyFont="1" applyFill="1" applyBorder="1" applyAlignment="1">
      <alignment vertical="center" wrapText="1"/>
    </xf>
    <xf numFmtId="0" fontId="9" fillId="3" borderId="17"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7" borderId="1" xfId="0" applyFont="1" applyFill="1" applyBorder="1" applyAlignment="1">
      <alignment vertical="top" wrapText="1"/>
    </xf>
    <xf numFmtId="0" fontId="9" fillId="7" borderId="16" xfId="0" applyFont="1" applyFill="1" applyBorder="1" applyAlignment="1">
      <alignment vertical="top" wrapText="1"/>
    </xf>
    <xf numFmtId="0" fontId="9" fillId="7" borderId="17" xfId="0" applyFont="1" applyFill="1" applyBorder="1" applyAlignment="1">
      <alignment vertical="top" wrapText="1"/>
    </xf>
    <xf numFmtId="0" fontId="11" fillId="3" borderId="1" xfId="0" applyFont="1" applyFill="1" applyBorder="1" applyAlignment="1">
      <alignment vertical="center" wrapText="1"/>
    </xf>
    <xf numFmtId="0" fontId="11" fillId="3" borderId="17" xfId="0" applyFont="1" applyFill="1" applyBorder="1" applyAlignment="1">
      <alignment vertical="center" wrapText="1"/>
    </xf>
    <xf numFmtId="0" fontId="9" fillId="3" borderId="1" xfId="0" applyFont="1" applyFill="1" applyBorder="1" applyAlignment="1">
      <alignment vertical="top" wrapText="1"/>
    </xf>
    <xf numFmtId="0" fontId="9" fillId="3" borderId="16" xfId="0" applyFont="1" applyFill="1" applyBorder="1" applyAlignment="1">
      <alignment vertical="top" wrapText="1"/>
    </xf>
    <xf numFmtId="0" fontId="9" fillId="3" borderId="17" xfId="0" applyFont="1" applyFill="1" applyBorder="1" applyAlignment="1">
      <alignment vertical="top" wrapText="1"/>
    </xf>
    <xf numFmtId="0" fontId="1" fillId="7" borderId="1" xfId="0" applyFont="1" applyFill="1" applyBorder="1" applyAlignment="1">
      <alignment vertical="top" wrapText="1"/>
    </xf>
    <xf numFmtId="0" fontId="1" fillId="7" borderId="17" xfId="0" applyFont="1" applyFill="1" applyBorder="1" applyAlignment="1">
      <alignment vertical="top" wrapText="1"/>
    </xf>
    <xf numFmtId="0" fontId="11" fillId="6" borderId="2" xfId="0" applyFont="1" applyFill="1" applyBorder="1" applyAlignment="1">
      <alignment vertical="top" wrapText="1"/>
    </xf>
    <xf numFmtId="0" fontId="11" fillId="6" borderId="18" xfId="0" applyFont="1" applyFill="1" applyBorder="1" applyAlignment="1">
      <alignment vertical="top" wrapText="1"/>
    </xf>
    <xf numFmtId="0" fontId="9" fillId="3" borderId="1" xfId="0" quotePrefix="1" applyFont="1" applyFill="1" applyBorder="1" applyAlignment="1">
      <alignment vertical="top" wrapText="1"/>
    </xf>
    <xf numFmtId="0" fontId="9" fillId="3" borderId="16" xfId="0" quotePrefix="1" applyFont="1" applyFill="1" applyBorder="1" applyAlignment="1">
      <alignment vertical="top" wrapText="1"/>
    </xf>
    <xf numFmtId="0" fontId="9" fillId="3" borderId="17" xfId="0" quotePrefix="1" applyFont="1" applyFill="1" applyBorder="1" applyAlignment="1">
      <alignment vertical="top" wrapText="1"/>
    </xf>
    <xf numFmtId="0" fontId="9" fillId="3" borderId="1"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11" fillId="3" borderId="1" xfId="0" applyFont="1" applyFill="1" applyBorder="1" applyAlignment="1">
      <alignment vertical="top" wrapText="1"/>
    </xf>
    <xf numFmtId="0" fontId="11" fillId="3" borderId="17" xfId="0" applyFont="1" applyFill="1" applyBorder="1" applyAlignment="1">
      <alignment vertical="top" wrapText="1"/>
    </xf>
    <xf numFmtId="0" fontId="9" fillId="6" borderId="1"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7" borderId="2" xfId="0" applyFont="1" applyFill="1" applyBorder="1" applyAlignment="1">
      <alignment vertical="top" wrapText="1"/>
    </xf>
    <xf numFmtId="0" fontId="9" fillId="7" borderId="18" xfId="0" applyFont="1" applyFill="1" applyBorder="1" applyAlignment="1">
      <alignment vertical="top" wrapText="1"/>
    </xf>
    <xf numFmtId="0" fontId="18" fillId="3" borderId="1" xfId="0" applyFont="1" applyFill="1" applyBorder="1" applyAlignment="1">
      <alignment vertical="top" wrapText="1"/>
    </xf>
    <xf numFmtId="0" fontId="18" fillId="3" borderId="17" xfId="0" applyFont="1" applyFill="1" applyBorder="1" applyAlignment="1">
      <alignment vertical="top"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9" fillId="3" borderId="1"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8" borderId="1" xfId="0" applyFont="1" applyFill="1" applyBorder="1" applyAlignment="1">
      <alignment vertical="top" wrapText="1"/>
    </xf>
    <xf numFmtId="0" fontId="9" fillId="8" borderId="16" xfId="0" applyFont="1" applyFill="1" applyBorder="1" applyAlignment="1">
      <alignment vertical="top" wrapText="1"/>
    </xf>
    <xf numFmtId="0" fontId="9" fillId="6" borderId="1" xfId="0" applyFont="1" applyFill="1" applyBorder="1" applyAlignment="1">
      <alignment vertical="top" wrapText="1"/>
    </xf>
    <xf numFmtId="0" fontId="9" fillId="6" borderId="16" xfId="0" applyFont="1" applyFill="1" applyBorder="1" applyAlignment="1">
      <alignment vertical="top" wrapText="1"/>
    </xf>
    <xf numFmtId="0" fontId="9" fillId="6" borderId="17" xfId="0" applyFont="1" applyFill="1" applyBorder="1" applyAlignment="1">
      <alignment vertical="top" wrapText="1"/>
    </xf>
    <xf numFmtId="0" fontId="9" fillId="7" borderId="1"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1" fillId="9" borderId="2" xfId="0" applyFont="1" applyFill="1" applyBorder="1" applyAlignment="1">
      <alignment vertical="top" wrapText="1"/>
    </xf>
    <xf numFmtId="0" fontId="1" fillId="9" borderId="4" xfId="0" applyFont="1" applyFill="1" applyBorder="1" applyAlignment="1">
      <alignment vertical="top" wrapText="1"/>
    </xf>
    <xf numFmtId="0" fontId="1" fillId="8" borderId="2" xfId="0" applyFont="1" applyFill="1" applyBorder="1" applyAlignment="1">
      <alignment vertical="top" wrapText="1"/>
    </xf>
    <xf numFmtId="0" fontId="1" fillId="8" borderId="18" xfId="0" applyFont="1" applyFill="1" applyBorder="1" applyAlignment="1">
      <alignment vertical="top" wrapText="1"/>
    </xf>
    <xf numFmtId="0" fontId="1" fillId="8" borderId="4" xfId="0" applyFont="1" applyFill="1" applyBorder="1" applyAlignment="1">
      <alignment vertical="top" wrapText="1"/>
    </xf>
    <xf numFmtId="0" fontId="24" fillId="8" borderId="1" xfId="0" applyFont="1" applyFill="1" applyBorder="1" applyAlignment="1">
      <alignment vertical="top" wrapText="1"/>
    </xf>
    <xf numFmtId="0" fontId="24" fillId="8" borderId="16" xfId="0" applyFont="1" applyFill="1" applyBorder="1" applyAlignment="1">
      <alignment vertical="top" wrapText="1"/>
    </xf>
    <xf numFmtId="0" fontId="24" fillId="8" borderId="17" xfId="0" applyFont="1" applyFill="1" applyBorder="1" applyAlignment="1">
      <alignment vertical="top" wrapText="1"/>
    </xf>
    <xf numFmtId="0" fontId="9" fillId="8" borderId="1" xfId="0" applyFont="1" applyFill="1" applyBorder="1" applyAlignment="1">
      <alignment vertical="center" wrapText="1"/>
    </xf>
    <xf numFmtId="0" fontId="9" fillId="8" borderId="16" xfId="0" applyFont="1" applyFill="1" applyBorder="1" applyAlignment="1">
      <alignment vertical="center" wrapText="1"/>
    </xf>
    <xf numFmtId="0" fontId="9" fillId="9" borderId="16" xfId="0" applyFont="1" applyFill="1" applyBorder="1" applyAlignment="1">
      <alignment horizontal="center" vertical="center" wrapText="1"/>
    </xf>
    <xf numFmtId="0" fontId="9" fillId="9" borderId="1" xfId="0" applyFont="1" applyFill="1" applyBorder="1" applyAlignment="1">
      <alignment vertical="top" wrapText="1"/>
    </xf>
    <xf numFmtId="0" fontId="9" fillId="9" borderId="16" xfId="0" applyFont="1" applyFill="1" applyBorder="1" applyAlignment="1">
      <alignment vertical="top" wrapText="1"/>
    </xf>
    <xf numFmtId="0" fontId="9" fillId="9" borderId="17" xfId="0" applyFont="1" applyFill="1" applyBorder="1" applyAlignment="1">
      <alignment vertical="top" wrapText="1"/>
    </xf>
    <xf numFmtId="0" fontId="9" fillId="9" borderId="1" xfId="0" applyFont="1" applyFill="1" applyBorder="1" applyAlignment="1">
      <alignment vertical="top"/>
    </xf>
    <xf numFmtId="0" fontId="9" fillId="9" borderId="16" xfId="0" applyFont="1" applyFill="1" applyBorder="1" applyAlignment="1">
      <alignment vertical="top"/>
    </xf>
    <xf numFmtId="0" fontId="9" fillId="9" borderId="17" xfId="0" applyFont="1" applyFill="1" applyBorder="1" applyAlignment="1">
      <alignment vertical="top"/>
    </xf>
    <xf numFmtId="0" fontId="9" fillId="9" borderId="1" xfId="0" applyFont="1" applyFill="1" applyBorder="1" applyAlignment="1">
      <alignment horizontal="center" vertical="center"/>
    </xf>
    <xf numFmtId="0" fontId="9"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9" fillId="8" borderId="17" xfId="0" applyFont="1" applyFill="1" applyBorder="1" applyAlignment="1">
      <alignment vertical="top" wrapText="1"/>
    </xf>
    <xf numFmtId="0" fontId="9" fillId="8" borderId="17" xfId="0" applyFont="1" applyFill="1" applyBorder="1" applyAlignment="1">
      <alignment vertical="center" wrapText="1"/>
    </xf>
    <xf numFmtId="0" fontId="18" fillId="3" borderId="2" xfId="0" applyFont="1" applyFill="1" applyBorder="1" applyAlignment="1">
      <alignment vertical="top" wrapText="1"/>
    </xf>
    <xf numFmtId="0" fontId="18" fillId="3" borderId="18" xfId="0" applyFont="1" applyFill="1" applyBorder="1" applyAlignment="1">
      <alignment vertical="top" wrapText="1"/>
    </xf>
    <xf numFmtId="0" fontId="18" fillId="3" borderId="4" xfId="0" applyFont="1" applyFill="1" applyBorder="1" applyAlignment="1">
      <alignment vertical="top" wrapText="1"/>
    </xf>
    <xf numFmtId="0" fontId="9" fillId="6" borderId="2" xfId="0" applyFont="1" applyFill="1" applyBorder="1" applyAlignment="1">
      <alignment vertical="top" wrapText="1"/>
    </xf>
    <xf numFmtId="0" fontId="9" fillId="6" borderId="18" xfId="0" applyFont="1" applyFill="1" applyBorder="1" applyAlignment="1">
      <alignment vertical="top" wrapText="1"/>
    </xf>
    <xf numFmtId="0" fontId="9" fillId="3" borderId="16" xfId="0" applyFont="1" applyFill="1" applyBorder="1" applyAlignment="1">
      <alignment vertical="center" wrapText="1"/>
    </xf>
    <xf numFmtId="0" fontId="9" fillId="8" borderId="2" xfId="0" applyFont="1" applyFill="1" applyBorder="1" applyAlignment="1">
      <alignment vertical="top" wrapText="1"/>
    </xf>
    <xf numFmtId="0" fontId="9" fillId="8" borderId="18" xfId="0" applyFont="1" applyFill="1" applyBorder="1" applyAlignment="1">
      <alignment vertical="top" wrapText="1"/>
    </xf>
    <xf numFmtId="0" fontId="9" fillId="7" borderId="1" xfId="0" applyFont="1" applyFill="1" applyBorder="1" applyAlignment="1">
      <alignment horizontal="center" vertical="center"/>
    </xf>
    <xf numFmtId="0" fontId="9" fillId="7" borderId="16" xfId="0" applyFont="1" applyFill="1" applyBorder="1" applyAlignment="1">
      <alignment horizontal="center" vertical="center"/>
    </xf>
    <xf numFmtId="0" fontId="1" fillId="7" borderId="2" xfId="0" applyFont="1" applyFill="1" applyBorder="1" applyAlignment="1">
      <alignment vertical="top" wrapText="1"/>
    </xf>
    <xf numFmtId="0" fontId="1" fillId="7" borderId="18" xfId="0" applyFont="1" applyFill="1" applyBorder="1" applyAlignment="1">
      <alignment vertical="top" wrapText="1"/>
    </xf>
    <xf numFmtId="0" fontId="1" fillId="7" borderId="4" xfId="0" applyFont="1" applyFill="1" applyBorder="1" applyAlignment="1">
      <alignment vertical="top" wrapText="1"/>
    </xf>
  </cellXfs>
  <cellStyles count="6">
    <cellStyle name="ハイパーリンク" xfId="5" builtinId="8"/>
    <cellStyle name="桁区切り 2" xfId="1"/>
    <cellStyle name="通貨 2" xfId="2"/>
    <cellStyle name="標準" xfId="0" builtinId="0"/>
    <cellStyle name="標準 2" xfId="3"/>
    <cellStyle name="標準 3" xfId="4"/>
  </cellStyles>
  <dxfs count="0"/>
  <tableStyles count="0" defaultTableStyle="TableStyleMedium2" defaultPivotStyle="PivotStyleLight16"/>
  <colors>
    <mruColors>
      <color rgb="FF0000FF"/>
      <color rgb="FFCCFFFF"/>
      <color rgb="FFCCFFCC"/>
      <color rgb="FFFFFFCC"/>
      <color rgb="FFB3D9FF"/>
      <color rgb="FFB3FFD9"/>
      <color rgb="FF99FFCC"/>
      <color rgb="FFCCFF99"/>
      <color rgb="FFFFCC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2:S142"/>
  <sheetViews>
    <sheetView showGridLines="0" tabSelected="1" view="pageBreakPreview" zoomScale="115" zoomScaleNormal="100" zoomScaleSheetLayoutView="115" workbookViewId="0"/>
  </sheetViews>
  <sheetFormatPr defaultColWidth="9" defaultRowHeight="13.5"/>
  <cols>
    <col min="1" max="5" width="2.25" style="5" customWidth="1"/>
    <col min="6" max="6" width="9.5" style="5" customWidth="1"/>
    <col min="7" max="15" width="9.375" style="5" customWidth="1"/>
    <col min="16" max="16" width="7.625" style="5" customWidth="1"/>
    <col min="17" max="16384" width="9" style="5"/>
  </cols>
  <sheetData>
    <row r="2" spans="2:16" ht="17.25">
      <c r="B2" s="215" t="s">
        <v>361</v>
      </c>
      <c r="C2" s="215"/>
      <c r="D2" s="215"/>
      <c r="E2" s="215"/>
      <c r="F2" s="215"/>
      <c r="G2" s="215"/>
      <c r="H2" s="215"/>
      <c r="I2" s="215"/>
      <c r="J2" s="215"/>
      <c r="K2" s="215"/>
      <c r="L2" s="215"/>
      <c r="M2" s="215"/>
      <c r="N2" s="215"/>
      <c r="O2" s="215"/>
      <c r="P2" s="215"/>
    </row>
    <row r="3" spans="2:16" ht="9" customHeight="1"/>
    <row r="4" spans="2:16">
      <c r="B4" s="5" t="s">
        <v>14</v>
      </c>
    </row>
    <row r="5" spans="2:16">
      <c r="C5" s="5" t="s">
        <v>20</v>
      </c>
    </row>
    <row r="6" spans="2:16" ht="13.5" customHeight="1">
      <c r="C6" s="216" t="s">
        <v>257</v>
      </c>
      <c r="D6" s="216"/>
      <c r="E6" s="216"/>
      <c r="F6" s="216"/>
      <c r="G6" s="216"/>
      <c r="H6" s="216"/>
      <c r="I6" s="216"/>
      <c r="J6" s="216"/>
      <c r="K6" s="216"/>
      <c r="L6" s="216"/>
      <c r="M6" s="216"/>
      <c r="N6" s="216"/>
      <c r="O6" s="216"/>
      <c r="P6" s="216"/>
    </row>
    <row r="7" spans="2:16">
      <c r="C7" s="216"/>
      <c r="D7" s="216"/>
      <c r="E7" s="216"/>
      <c r="F7" s="216"/>
      <c r="G7" s="216"/>
      <c r="H7" s="216"/>
      <c r="I7" s="216"/>
      <c r="J7" s="216"/>
      <c r="K7" s="216"/>
      <c r="L7" s="216"/>
      <c r="M7" s="216"/>
      <c r="N7" s="216"/>
      <c r="O7" s="216"/>
      <c r="P7" s="216"/>
    </row>
    <row r="8" spans="2:16">
      <c r="C8" s="216"/>
      <c r="D8" s="216"/>
      <c r="E8" s="216"/>
      <c r="F8" s="216"/>
      <c r="G8" s="216"/>
      <c r="H8" s="216"/>
      <c r="I8" s="216"/>
      <c r="J8" s="216"/>
      <c r="K8" s="216"/>
      <c r="L8" s="216"/>
      <c r="M8" s="216"/>
      <c r="N8" s="216"/>
      <c r="O8" s="216"/>
      <c r="P8" s="216"/>
    </row>
    <row r="9" spans="2:16">
      <c r="C9" s="216"/>
      <c r="D9" s="216"/>
      <c r="E9" s="216"/>
      <c r="F9" s="216"/>
      <c r="G9" s="216"/>
      <c r="H9" s="216"/>
      <c r="I9" s="216"/>
      <c r="J9" s="216"/>
      <c r="K9" s="216"/>
      <c r="L9" s="216"/>
      <c r="M9" s="216"/>
      <c r="N9" s="216"/>
      <c r="O9" s="216"/>
      <c r="P9" s="216"/>
    </row>
    <row r="10" spans="2:16">
      <c r="C10" s="216"/>
      <c r="D10" s="216"/>
      <c r="E10" s="216"/>
      <c r="F10" s="216"/>
      <c r="G10" s="216"/>
      <c r="H10" s="216"/>
      <c r="I10" s="216"/>
      <c r="J10" s="216"/>
      <c r="K10" s="216"/>
      <c r="L10" s="216"/>
      <c r="M10" s="216"/>
      <c r="N10" s="216"/>
      <c r="O10" s="216"/>
      <c r="P10" s="216"/>
    </row>
    <row r="11" spans="2:16">
      <c r="C11" s="5" t="s">
        <v>21</v>
      </c>
    </row>
    <row r="12" spans="2:16">
      <c r="C12" s="216" t="s">
        <v>362</v>
      </c>
      <c r="D12" s="216"/>
      <c r="E12" s="216"/>
      <c r="F12" s="216"/>
      <c r="G12" s="216"/>
      <c r="H12" s="216"/>
      <c r="I12" s="216"/>
      <c r="J12" s="216"/>
      <c r="K12" s="216"/>
      <c r="L12" s="216"/>
      <c r="M12" s="216"/>
      <c r="N12" s="216"/>
      <c r="O12" s="216"/>
      <c r="P12" s="216"/>
    </row>
    <row r="13" spans="2:16">
      <c r="C13" s="216"/>
      <c r="D13" s="216"/>
      <c r="E13" s="216"/>
      <c r="F13" s="216"/>
      <c r="G13" s="216"/>
      <c r="H13" s="216"/>
      <c r="I13" s="216"/>
      <c r="J13" s="216"/>
      <c r="K13" s="216"/>
      <c r="L13" s="216"/>
      <c r="M13" s="216"/>
      <c r="N13" s="216"/>
      <c r="O13" s="216"/>
      <c r="P13" s="216"/>
    </row>
    <row r="14" spans="2:16">
      <c r="C14" s="216"/>
      <c r="D14" s="216"/>
      <c r="E14" s="216"/>
      <c r="F14" s="216"/>
      <c r="G14" s="216"/>
      <c r="H14" s="216"/>
      <c r="I14" s="216"/>
      <c r="J14" s="216"/>
      <c r="K14" s="216"/>
      <c r="L14" s="216"/>
      <c r="M14" s="216"/>
      <c r="N14" s="216"/>
      <c r="O14" s="216"/>
      <c r="P14" s="216"/>
    </row>
    <row r="15" spans="2:16">
      <c r="C15" s="216"/>
      <c r="D15" s="216"/>
      <c r="E15" s="216"/>
      <c r="F15" s="216"/>
      <c r="G15" s="216"/>
      <c r="H15" s="216"/>
      <c r="I15" s="216"/>
      <c r="J15" s="216"/>
      <c r="K15" s="216"/>
      <c r="L15" s="216"/>
      <c r="M15" s="216"/>
      <c r="N15" s="216"/>
      <c r="O15" s="216"/>
      <c r="P15" s="216"/>
    </row>
    <row r="16" spans="2:16">
      <c r="C16" s="216"/>
      <c r="D16" s="216"/>
      <c r="E16" s="216"/>
      <c r="F16" s="216"/>
      <c r="G16" s="216"/>
      <c r="H16" s="216"/>
      <c r="I16" s="216"/>
      <c r="J16" s="216"/>
      <c r="K16" s="216"/>
      <c r="L16" s="216"/>
      <c r="M16" s="216"/>
      <c r="N16" s="216"/>
      <c r="O16" s="216"/>
      <c r="P16" s="216"/>
    </row>
    <row r="17" spans="2:16">
      <c r="C17" s="158"/>
      <c r="D17" s="158"/>
      <c r="E17" s="158"/>
      <c r="F17" s="158"/>
      <c r="G17" s="158"/>
      <c r="H17" s="158"/>
      <c r="I17" s="158"/>
      <c r="J17" s="158"/>
      <c r="K17" s="158"/>
      <c r="L17" s="158"/>
      <c r="M17" s="158"/>
      <c r="N17" s="158"/>
      <c r="O17" s="158"/>
      <c r="P17" s="158"/>
    </row>
    <row r="18" spans="2:16">
      <c r="B18" s="5" t="s">
        <v>15</v>
      </c>
    </row>
    <row r="19" spans="2:16">
      <c r="C19" s="5" t="s">
        <v>30</v>
      </c>
    </row>
    <row r="20" spans="2:16">
      <c r="D20" s="5" t="s">
        <v>31</v>
      </c>
    </row>
    <row r="21" spans="2:16" ht="15" customHeight="1">
      <c r="E21" s="217" t="s">
        <v>49</v>
      </c>
      <c r="F21" s="218"/>
      <c r="G21" s="218"/>
      <c r="H21" s="218"/>
      <c r="I21" s="218"/>
      <c r="J21" s="218"/>
      <c r="K21" s="218"/>
      <c r="L21" s="218"/>
      <c r="M21" s="218"/>
      <c r="N21" s="218"/>
      <c r="O21" s="219"/>
    </row>
    <row r="22" spans="2:16" ht="15" customHeight="1">
      <c r="E22" s="220"/>
      <c r="F22" s="221"/>
      <c r="G22" s="221"/>
      <c r="H22" s="221"/>
      <c r="I22" s="221"/>
      <c r="J22" s="221"/>
      <c r="K22" s="221"/>
      <c r="L22" s="221"/>
      <c r="M22" s="221"/>
      <c r="N22" s="221"/>
      <c r="O22" s="222"/>
    </row>
    <row r="23" spans="2:16">
      <c r="F23" s="5" t="s">
        <v>101</v>
      </c>
      <c r="G23" s="5" t="s">
        <v>102</v>
      </c>
    </row>
    <row r="24" spans="2:16">
      <c r="F24" s="5" t="s">
        <v>110</v>
      </c>
      <c r="G24" s="5" t="s">
        <v>219</v>
      </c>
    </row>
    <row r="25" spans="2:16">
      <c r="F25" s="5" t="s">
        <v>104</v>
      </c>
      <c r="G25" s="5" t="s">
        <v>103</v>
      </c>
    </row>
    <row r="27" spans="2:16">
      <c r="D27" s="5" t="s">
        <v>32</v>
      </c>
    </row>
    <row r="28" spans="2:16" ht="15" customHeight="1">
      <c r="E28" s="226" t="s">
        <v>207</v>
      </c>
      <c r="F28" s="227"/>
      <c r="G28" s="227"/>
      <c r="H28" s="227"/>
      <c r="I28" s="227"/>
      <c r="J28" s="227"/>
      <c r="K28" s="227"/>
      <c r="L28" s="227"/>
      <c r="M28" s="227"/>
      <c r="N28" s="227"/>
      <c r="O28" s="228"/>
    </row>
    <row r="29" spans="2:16">
      <c r="F29" s="5" t="s">
        <v>111</v>
      </c>
      <c r="G29" s="5" t="s">
        <v>105</v>
      </c>
    </row>
    <row r="30" spans="2:16" ht="8.1" customHeight="1"/>
    <row r="31" spans="2:16" ht="15" customHeight="1">
      <c r="E31" s="217" t="s">
        <v>42</v>
      </c>
      <c r="F31" s="218"/>
      <c r="G31" s="218"/>
      <c r="H31" s="218"/>
      <c r="I31" s="218"/>
      <c r="J31" s="218"/>
      <c r="K31" s="218"/>
      <c r="L31" s="218"/>
      <c r="M31" s="218"/>
      <c r="N31" s="218"/>
      <c r="O31" s="219"/>
    </row>
    <row r="32" spans="2:16" ht="15" customHeight="1">
      <c r="E32" s="220"/>
      <c r="F32" s="221"/>
      <c r="G32" s="221"/>
      <c r="H32" s="221"/>
      <c r="I32" s="221"/>
      <c r="J32" s="221"/>
      <c r="K32" s="221"/>
      <c r="L32" s="221"/>
      <c r="M32" s="221"/>
      <c r="N32" s="221"/>
      <c r="O32" s="222"/>
    </row>
    <row r="33" spans="4:15">
      <c r="F33" s="5" t="s">
        <v>112</v>
      </c>
      <c r="G33" s="5" t="s">
        <v>220</v>
      </c>
    </row>
    <row r="35" spans="4:15">
      <c r="D35" s="5" t="s">
        <v>33</v>
      </c>
    </row>
    <row r="36" spans="4:15" ht="15" customHeight="1">
      <c r="E36" s="217" t="s">
        <v>34</v>
      </c>
      <c r="F36" s="218"/>
      <c r="G36" s="218"/>
      <c r="H36" s="218"/>
      <c r="I36" s="218"/>
      <c r="J36" s="218"/>
      <c r="K36" s="218"/>
      <c r="L36" s="218"/>
      <c r="M36" s="218"/>
      <c r="N36" s="218"/>
      <c r="O36" s="219"/>
    </row>
    <row r="37" spans="4:15" ht="15" customHeight="1">
      <c r="E37" s="224"/>
      <c r="F37" s="223"/>
      <c r="G37" s="223"/>
      <c r="H37" s="223"/>
      <c r="I37" s="223"/>
      <c r="J37" s="223"/>
      <c r="K37" s="223"/>
      <c r="L37" s="223"/>
      <c r="M37" s="223"/>
      <c r="N37" s="223"/>
      <c r="O37" s="225"/>
    </row>
    <row r="38" spans="4:15" ht="15" customHeight="1">
      <c r="E38" s="220"/>
      <c r="F38" s="221"/>
      <c r="G38" s="221"/>
      <c r="H38" s="221"/>
      <c r="I38" s="221"/>
      <c r="J38" s="221"/>
      <c r="K38" s="221"/>
      <c r="L38" s="221"/>
      <c r="M38" s="221"/>
      <c r="N38" s="221"/>
      <c r="O38" s="222"/>
    </row>
    <row r="39" spans="4:15">
      <c r="F39" s="5" t="s">
        <v>113</v>
      </c>
      <c r="G39" s="5" t="s">
        <v>106</v>
      </c>
    </row>
    <row r="40" spans="4:15" ht="8.1" customHeight="1"/>
    <row r="41" spans="4:15" ht="15" customHeight="1">
      <c r="E41" s="226" t="s">
        <v>255</v>
      </c>
      <c r="F41" s="227"/>
      <c r="G41" s="227"/>
      <c r="H41" s="227"/>
      <c r="I41" s="227"/>
      <c r="J41" s="227"/>
      <c r="K41" s="227"/>
      <c r="L41" s="227"/>
      <c r="M41" s="227"/>
      <c r="N41" s="227"/>
      <c r="O41" s="228"/>
    </row>
    <row r="42" spans="4:15" ht="13.5" customHeight="1">
      <c r="F42" s="5" t="s">
        <v>114</v>
      </c>
      <c r="G42" s="5" t="s">
        <v>192</v>
      </c>
      <c r="H42" s="1"/>
      <c r="I42" s="1"/>
      <c r="J42" s="1"/>
      <c r="K42" s="1"/>
      <c r="L42" s="1"/>
      <c r="M42" s="1"/>
      <c r="N42" s="1"/>
      <c r="O42" s="1"/>
    </row>
    <row r="43" spans="4:15" ht="13.5" customHeight="1">
      <c r="E43" s="1"/>
      <c r="F43" s="1"/>
      <c r="G43" s="1"/>
      <c r="H43" s="1"/>
      <c r="I43" s="1"/>
      <c r="J43" s="1"/>
      <c r="K43" s="1"/>
      <c r="L43" s="1"/>
      <c r="M43" s="1"/>
      <c r="N43" s="1"/>
      <c r="O43" s="1"/>
    </row>
    <row r="44" spans="4:15" ht="13.5" customHeight="1">
      <c r="D44" s="5" t="s">
        <v>208</v>
      </c>
      <c r="E44" s="1"/>
      <c r="F44" s="1"/>
      <c r="G44" s="1"/>
      <c r="H44" s="1"/>
      <c r="I44" s="1"/>
      <c r="J44" s="1"/>
      <c r="K44" s="1"/>
      <c r="L44" s="1"/>
      <c r="M44" s="1"/>
      <c r="N44" s="1"/>
      <c r="O44" s="1"/>
    </row>
    <row r="45" spans="4:15" ht="15" customHeight="1">
      <c r="E45" s="217" t="s">
        <v>50</v>
      </c>
      <c r="F45" s="218"/>
      <c r="G45" s="218"/>
      <c r="H45" s="218"/>
      <c r="I45" s="218"/>
      <c r="J45" s="218"/>
      <c r="K45" s="218"/>
      <c r="L45" s="218"/>
      <c r="M45" s="218"/>
      <c r="N45" s="218"/>
      <c r="O45" s="219"/>
    </row>
    <row r="46" spans="4:15" ht="15" customHeight="1">
      <c r="E46" s="220"/>
      <c r="F46" s="221"/>
      <c r="G46" s="221"/>
      <c r="H46" s="221"/>
      <c r="I46" s="221"/>
      <c r="J46" s="221"/>
      <c r="K46" s="221"/>
      <c r="L46" s="221"/>
      <c r="M46" s="221"/>
      <c r="N46" s="221"/>
      <c r="O46" s="222"/>
    </row>
    <row r="47" spans="4:15">
      <c r="F47" s="5" t="s">
        <v>115</v>
      </c>
      <c r="G47" s="5" t="s">
        <v>209</v>
      </c>
    </row>
    <row r="48" spans="4:15" ht="13.5" customHeight="1">
      <c r="F48" s="5" t="s">
        <v>107</v>
      </c>
      <c r="G48" s="5" t="s">
        <v>149</v>
      </c>
      <c r="H48" s="1"/>
      <c r="I48" s="1"/>
      <c r="J48" s="1"/>
      <c r="K48" s="1"/>
      <c r="L48" s="1"/>
      <c r="M48" s="1"/>
      <c r="N48" s="1"/>
      <c r="O48" s="1"/>
    </row>
    <row r="49" spans="4:15" ht="13.5" customHeight="1">
      <c r="F49" s="5" t="s">
        <v>108</v>
      </c>
      <c r="G49" s="5" t="s">
        <v>109</v>
      </c>
      <c r="H49" s="1"/>
      <c r="I49" s="1"/>
      <c r="J49" s="1"/>
      <c r="K49" s="1"/>
      <c r="L49" s="1"/>
      <c r="M49" s="1"/>
      <c r="N49" s="1"/>
      <c r="O49" s="1"/>
    </row>
    <row r="50" spans="4:15" ht="13.5" customHeight="1">
      <c r="F50" s="1"/>
      <c r="G50" s="1"/>
      <c r="H50" s="1"/>
      <c r="I50" s="1"/>
      <c r="J50" s="1"/>
      <c r="K50" s="1"/>
      <c r="L50" s="1"/>
      <c r="M50" s="1"/>
      <c r="N50" s="1"/>
      <c r="O50" s="1"/>
    </row>
    <row r="51" spans="4:15">
      <c r="D51" s="5" t="s">
        <v>35</v>
      </c>
    </row>
    <row r="52" spans="4:15" ht="15" customHeight="1">
      <c r="E52" s="217" t="s">
        <v>36</v>
      </c>
      <c r="F52" s="218"/>
      <c r="G52" s="218"/>
      <c r="H52" s="218"/>
      <c r="I52" s="218"/>
      <c r="J52" s="218"/>
      <c r="K52" s="218"/>
      <c r="L52" s="218"/>
      <c r="M52" s="218"/>
      <c r="N52" s="218"/>
      <c r="O52" s="219"/>
    </row>
    <row r="53" spans="4:15" ht="15" customHeight="1">
      <c r="E53" s="224"/>
      <c r="F53" s="223"/>
      <c r="G53" s="223"/>
      <c r="H53" s="223"/>
      <c r="I53" s="223"/>
      <c r="J53" s="223"/>
      <c r="K53" s="223"/>
      <c r="L53" s="223"/>
      <c r="M53" s="223"/>
      <c r="N53" s="223"/>
      <c r="O53" s="225"/>
    </row>
    <row r="54" spans="4:15" ht="15" customHeight="1">
      <c r="E54" s="220"/>
      <c r="F54" s="221"/>
      <c r="G54" s="221"/>
      <c r="H54" s="221"/>
      <c r="I54" s="221"/>
      <c r="J54" s="221"/>
      <c r="K54" s="221"/>
      <c r="L54" s="221"/>
      <c r="M54" s="221"/>
      <c r="N54" s="221"/>
      <c r="O54" s="222"/>
    </row>
    <row r="55" spans="4:15">
      <c r="F55" s="5" t="s">
        <v>117</v>
      </c>
      <c r="G55" s="5" t="s">
        <v>116</v>
      </c>
    </row>
    <row r="56" spans="4:15" ht="8.1" customHeight="1">
      <c r="F56" s="1"/>
      <c r="G56" s="1"/>
      <c r="H56" s="1"/>
      <c r="I56" s="1"/>
      <c r="J56" s="1"/>
      <c r="K56" s="1"/>
      <c r="L56" s="1"/>
      <c r="M56" s="1"/>
      <c r="N56" s="1"/>
      <c r="O56" s="1"/>
    </row>
    <row r="57" spans="4:15" ht="15" customHeight="1">
      <c r="E57" s="217" t="s">
        <v>37</v>
      </c>
      <c r="F57" s="218"/>
      <c r="G57" s="218"/>
      <c r="H57" s="218"/>
      <c r="I57" s="218"/>
      <c r="J57" s="218"/>
      <c r="K57" s="218"/>
      <c r="L57" s="218"/>
      <c r="M57" s="218"/>
      <c r="N57" s="218"/>
      <c r="O57" s="219"/>
    </row>
    <row r="58" spans="4:15" ht="15" customHeight="1">
      <c r="E58" s="224"/>
      <c r="F58" s="223"/>
      <c r="G58" s="223"/>
      <c r="H58" s="223"/>
      <c r="I58" s="223"/>
      <c r="J58" s="223"/>
      <c r="K58" s="223"/>
      <c r="L58" s="223"/>
      <c r="M58" s="223"/>
      <c r="N58" s="223"/>
      <c r="O58" s="225"/>
    </row>
    <row r="59" spans="4:15" ht="15" customHeight="1">
      <c r="E59" s="220"/>
      <c r="F59" s="221"/>
      <c r="G59" s="221"/>
      <c r="H59" s="221"/>
      <c r="I59" s="221"/>
      <c r="J59" s="221"/>
      <c r="K59" s="221"/>
      <c r="L59" s="221"/>
      <c r="M59" s="221"/>
      <c r="N59" s="221"/>
      <c r="O59" s="222"/>
    </row>
    <row r="60" spans="4:15" ht="13.5" customHeight="1">
      <c r="F60" s="5" t="s">
        <v>119</v>
      </c>
      <c r="G60" s="5" t="s">
        <v>118</v>
      </c>
      <c r="H60" s="1"/>
      <c r="I60" s="1"/>
      <c r="J60" s="1"/>
      <c r="K60" s="1"/>
      <c r="L60" s="1"/>
      <c r="M60" s="1"/>
      <c r="N60" s="1"/>
      <c r="O60" s="1"/>
    </row>
    <row r="61" spans="4:15" ht="13.5" customHeight="1">
      <c r="E61" s="1"/>
      <c r="F61" s="1"/>
      <c r="G61" s="1"/>
      <c r="H61" s="1"/>
      <c r="I61" s="1"/>
      <c r="J61" s="1"/>
      <c r="K61" s="1"/>
      <c r="L61" s="1"/>
      <c r="M61" s="1"/>
      <c r="N61" s="1"/>
      <c r="O61" s="1"/>
    </row>
    <row r="62" spans="4:15">
      <c r="D62" s="5" t="s">
        <v>38</v>
      </c>
    </row>
    <row r="63" spans="4:15" ht="15" customHeight="1">
      <c r="E63" s="217" t="s">
        <v>81</v>
      </c>
      <c r="F63" s="218"/>
      <c r="G63" s="218"/>
      <c r="H63" s="218"/>
      <c r="I63" s="218"/>
      <c r="J63" s="218"/>
      <c r="K63" s="218"/>
      <c r="L63" s="218"/>
      <c r="M63" s="218"/>
      <c r="N63" s="218"/>
      <c r="O63" s="219"/>
    </row>
    <row r="64" spans="4:15" ht="15" customHeight="1">
      <c r="E64" s="220"/>
      <c r="F64" s="221"/>
      <c r="G64" s="221"/>
      <c r="H64" s="221"/>
      <c r="I64" s="221"/>
      <c r="J64" s="221"/>
      <c r="K64" s="221"/>
      <c r="L64" s="221"/>
      <c r="M64" s="221"/>
      <c r="N64" s="221"/>
      <c r="O64" s="222"/>
    </row>
    <row r="65" spans="3:15">
      <c r="F65" s="5" t="s">
        <v>120</v>
      </c>
      <c r="G65" s="5" t="s">
        <v>383</v>
      </c>
    </row>
    <row r="67" spans="3:15">
      <c r="C67" s="5" t="s">
        <v>39</v>
      </c>
    </row>
    <row r="68" spans="3:15" ht="15" customHeight="1">
      <c r="E68" s="217" t="s">
        <v>51</v>
      </c>
      <c r="F68" s="218"/>
      <c r="G68" s="218"/>
      <c r="H68" s="218"/>
      <c r="I68" s="218"/>
      <c r="J68" s="218"/>
      <c r="K68" s="218"/>
      <c r="L68" s="218"/>
      <c r="M68" s="218"/>
      <c r="N68" s="218"/>
      <c r="O68" s="219"/>
    </row>
    <row r="69" spans="3:15" ht="15" customHeight="1">
      <c r="E69" s="220"/>
      <c r="F69" s="221"/>
      <c r="G69" s="221"/>
      <c r="H69" s="221"/>
      <c r="I69" s="221"/>
      <c r="J69" s="221"/>
      <c r="K69" s="221"/>
      <c r="L69" s="221"/>
      <c r="M69" s="221"/>
      <c r="N69" s="221"/>
      <c r="O69" s="222"/>
    </row>
    <row r="70" spans="3:15">
      <c r="F70" s="5" t="s">
        <v>121</v>
      </c>
      <c r="G70" s="5" t="s">
        <v>196</v>
      </c>
    </row>
    <row r="72" spans="3:15">
      <c r="C72" s="5" t="s">
        <v>40</v>
      </c>
    </row>
    <row r="73" spans="3:15" ht="15" customHeight="1">
      <c r="E73" s="217" t="s">
        <v>41</v>
      </c>
      <c r="F73" s="218"/>
      <c r="G73" s="218"/>
      <c r="H73" s="218"/>
      <c r="I73" s="218"/>
      <c r="J73" s="218"/>
      <c r="K73" s="218"/>
      <c r="L73" s="218"/>
      <c r="M73" s="218"/>
      <c r="N73" s="218"/>
      <c r="O73" s="219"/>
    </row>
    <row r="74" spans="3:15" ht="15" customHeight="1">
      <c r="E74" s="220"/>
      <c r="F74" s="221"/>
      <c r="G74" s="221"/>
      <c r="H74" s="221"/>
      <c r="I74" s="221"/>
      <c r="J74" s="221"/>
      <c r="K74" s="221"/>
      <c r="L74" s="221"/>
      <c r="M74" s="221"/>
      <c r="N74" s="221"/>
      <c r="O74" s="222"/>
    </row>
    <row r="75" spans="3:15">
      <c r="F75" s="5" t="s">
        <v>123</v>
      </c>
      <c r="G75" s="5" t="s">
        <v>122</v>
      </c>
    </row>
    <row r="76" spans="3:15" ht="13.5" customHeight="1">
      <c r="F76" s="5" t="s">
        <v>124</v>
      </c>
      <c r="G76" s="5" t="s">
        <v>125</v>
      </c>
      <c r="H76" s="1"/>
      <c r="I76" s="1"/>
      <c r="J76" s="1"/>
      <c r="K76" s="1"/>
      <c r="L76" s="1"/>
      <c r="M76" s="1"/>
      <c r="N76" s="1"/>
      <c r="O76" s="1"/>
    </row>
    <row r="77" spans="3:15" ht="8.1" customHeight="1">
      <c r="E77" s="1"/>
      <c r="F77" s="1"/>
      <c r="G77" s="1"/>
      <c r="H77" s="1"/>
      <c r="I77" s="1"/>
      <c r="J77" s="1"/>
      <c r="K77" s="1"/>
      <c r="L77" s="1"/>
      <c r="M77" s="1"/>
      <c r="N77" s="1"/>
      <c r="O77" s="1"/>
    </row>
    <row r="78" spans="3:15" ht="15" customHeight="1">
      <c r="E78" s="217" t="s">
        <v>254</v>
      </c>
      <c r="F78" s="218"/>
      <c r="G78" s="218"/>
      <c r="H78" s="218"/>
      <c r="I78" s="218"/>
      <c r="J78" s="218"/>
      <c r="K78" s="218"/>
      <c r="L78" s="218"/>
      <c r="M78" s="218"/>
      <c r="N78" s="218"/>
      <c r="O78" s="219"/>
    </row>
    <row r="79" spans="3:15" ht="15" customHeight="1">
      <c r="E79" s="220"/>
      <c r="F79" s="221"/>
      <c r="G79" s="221"/>
      <c r="H79" s="221"/>
      <c r="I79" s="221"/>
      <c r="J79" s="221"/>
      <c r="K79" s="221"/>
      <c r="L79" s="221"/>
      <c r="M79" s="221"/>
      <c r="N79" s="221"/>
      <c r="O79" s="222"/>
    </row>
    <row r="80" spans="3:15">
      <c r="F80" s="5" t="s">
        <v>126</v>
      </c>
      <c r="G80" s="5" t="s">
        <v>222</v>
      </c>
    </row>
    <row r="81" spans="2:15" ht="13.5" customHeight="1">
      <c r="F81" s="5" t="s">
        <v>127</v>
      </c>
      <c r="G81" s="5" t="s">
        <v>389</v>
      </c>
      <c r="H81" s="1"/>
      <c r="I81" s="1"/>
      <c r="J81" s="1"/>
      <c r="K81" s="1"/>
      <c r="L81" s="1"/>
      <c r="M81" s="1"/>
      <c r="N81" s="1"/>
      <c r="O81" s="1"/>
    </row>
    <row r="82" spans="2:15" ht="8.1" customHeight="1">
      <c r="E82" s="1"/>
      <c r="F82" s="1"/>
      <c r="G82" s="1"/>
      <c r="H82" s="1"/>
      <c r="I82" s="1"/>
      <c r="J82" s="1"/>
      <c r="K82" s="1"/>
      <c r="L82" s="1"/>
      <c r="M82" s="1"/>
      <c r="N82" s="1"/>
      <c r="O82" s="1"/>
    </row>
    <row r="83" spans="2:15" ht="15" customHeight="1">
      <c r="E83" s="226" t="s">
        <v>241</v>
      </c>
      <c r="F83" s="227"/>
      <c r="G83" s="227"/>
      <c r="H83" s="227"/>
      <c r="I83" s="227"/>
      <c r="J83" s="227"/>
      <c r="K83" s="227"/>
      <c r="L83" s="227"/>
      <c r="M83" s="227"/>
      <c r="N83" s="227"/>
      <c r="O83" s="228"/>
    </row>
    <row r="84" spans="2:15" ht="13.5" customHeight="1">
      <c r="F84" s="42" t="s">
        <v>128</v>
      </c>
      <c r="G84" s="44" t="s">
        <v>221</v>
      </c>
      <c r="H84" s="100"/>
      <c r="I84" s="100"/>
      <c r="J84" s="100"/>
      <c r="K84" s="100"/>
      <c r="L84" s="100"/>
      <c r="M84" s="100"/>
      <c r="N84" s="100"/>
      <c r="O84" s="100"/>
    </row>
    <row r="85" spans="2:15" ht="8.1" customHeight="1">
      <c r="E85" s="1"/>
      <c r="F85" s="1"/>
      <c r="G85" s="1"/>
      <c r="H85" s="1"/>
      <c r="I85" s="1"/>
      <c r="J85" s="1"/>
      <c r="K85" s="1"/>
      <c r="L85" s="1"/>
      <c r="M85" s="1"/>
      <c r="N85" s="1"/>
      <c r="O85" s="1"/>
    </row>
    <row r="86" spans="2:15" ht="15" customHeight="1">
      <c r="E86" s="226" t="s">
        <v>43</v>
      </c>
      <c r="F86" s="227"/>
      <c r="G86" s="227"/>
      <c r="H86" s="227"/>
      <c r="I86" s="227"/>
      <c r="J86" s="227"/>
      <c r="K86" s="227"/>
      <c r="L86" s="227"/>
      <c r="M86" s="227"/>
      <c r="N86" s="227"/>
      <c r="O86" s="228"/>
    </row>
    <row r="87" spans="2:15" ht="13.5" customHeight="1">
      <c r="F87" s="5" t="s">
        <v>130</v>
      </c>
      <c r="G87" s="5" t="s">
        <v>129</v>
      </c>
      <c r="H87" s="1"/>
      <c r="I87" s="1"/>
      <c r="J87" s="1"/>
      <c r="K87" s="1"/>
      <c r="L87" s="1"/>
      <c r="M87" s="1"/>
      <c r="N87" s="1"/>
      <c r="O87" s="1"/>
    </row>
    <row r="88" spans="2:15" ht="13.5" customHeight="1">
      <c r="H88" s="1"/>
      <c r="I88" s="1"/>
      <c r="J88" s="1"/>
      <c r="K88" s="1"/>
      <c r="L88" s="1"/>
      <c r="M88" s="1"/>
      <c r="N88" s="1"/>
      <c r="O88" s="1"/>
    </row>
    <row r="89" spans="2:15">
      <c r="C89" s="5" t="s">
        <v>44</v>
      </c>
    </row>
    <row r="90" spans="2:15" ht="15" customHeight="1">
      <c r="E90" s="229" t="s">
        <v>48</v>
      </c>
      <c r="F90" s="230"/>
      <c r="G90" s="230"/>
      <c r="H90" s="230"/>
      <c r="I90" s="230"/>
      <c r="J90" s="230"/>
      <c r="K90" s="230"/>
      <c r="L90" s="230"/>
      <c r="M90" s="230"/>
      <c r="N90" s="230"/>
      <c r="O90" s="231"/>
    </row>
    <row r="91" spans="2:15" ht="13.5" customHeight="1">
      <c r="F91" s="43" t="s">
        <v>131</v>
      </c>
      <c r="G91" s="218" t="s">
        <v>390</v>
      </c>
      <c r="H91" s="218"/>
      <c r="I91" s="218"/>
      <c r="J91" s="218"/>
      <c r="K91" s="218"/>
      <c r="L91" s="218"/>
      <c r="M91" s="218"/>
      <c r="N91" s="218"/>
      <c r="O91" s="218"/>
    </row>
    <row r="92" spans="2:15" ht="13.5" customHeight="1">
      <c r="F92" s="35"/>
      <c r="G92" s="223"/>
      <c r="H92" s="223"/>
      <c r="I92" s="223"/>
      <c r="J92" s="223"/>
      <c r="K92" s="223"/>
      <c r="L92" s="223"/>
      <c r="M92" s="223"/>
      <c r="N92" s="223"/>
      <c r="O92" s="223"/>
    </row>
    <row r="93" spans="2:15" ht="13.5" customHeight="1">
      <c r="F93" s="31"/>
      <c r="G93" s="35"/>
      <c r="H93" s="31"/>
      <c r="I93" s="31"/>
      <c r="J93" s="31"/>
      <c r="K93" s="31"/>
      <c r="L93" s="31"/>
      <c r="M93" s="31"/>
      <c r="N93" s="31"/>
      <c r="O93" s="31"/>
    </row>
    <row r="95" spans="2:15">
      <c r="B95" s="5" t="s">
        <v>16</v>
      </c>
    </row>
    <row r="96" spans="2:15">
      <c r="C96" s="5" t="s">
        <v>243</v>
      </c>
    </row>
    <row r="97" spans="3:15" ht="15" customHeight="1">
      <c r="E97" s="229" t="s">
        <v>242</v>
      </c>
      <c r="F97" s="230"/>
      <c r="G97" s="230"/>
      <c r="H97" s="230"/>
      <c r="I97" s="230"/>
      <c r="J97" s="230"/>
      <c r="K97" s="230"/>
      <c r="L97" s="230"/>
      <c r="M97" s="230"/>
      <c r="N97" s="230"/>
      <c r="O97" s="231"/>
    </row>
    <row r="98" spans="3:15">
      <c r="F98" s="5" t="s">
        <v>133</v>
      </c>
      <c r="G98" s="5" t="s">
        <v>244</v>
      </c>
    </row>
    <row r="100" spans="3:15">
      <c r="C100" s="5" t="s">
        <v>45</v>
      </c>
    </row>
    <row r="101" spans="3:15" ht="15" customHeight="1">
      <c r="E101" s="229" t="s">
        <v>52</v>
      </c>
      <c r="F101" s="230"/>
      <c r="G101" s="230"/>
      <c r="H101" s="230"/>
      <c r="I101" s="230"/>
      <c r="J101" s="230"/>
      <c r="K101" s="230"/>
      <c r="L101" s="230"/>
      <c r="M101" s="230"/>
      <c r="N101" s="230"/>
      <c r="O101" s="231"/>
    </row>
    <row r="102" spans="3:15">
      <c r="F102" s="5" t="s">
        <v>135</v>
      </c>
      <c r="G102" s="5" t="s">
        <v>134</v>
      </c>
    </row>
    <row r="104" spans="3:15">
      <c r="C104" s="5" t="s">
        <v>46</v>
      </c>
    </row>
    <row r="105" spans="3:15" ht="15" customHeight="1">
      <c r="E105" s="217" t="s">
        <v>53</v>
      </c>
      <c r="F105" s="218"/>
      <c r="G105" s="218"/>
      <c r="H105" s="218"/>
      <c r="I105" s="218"/>
      <c r="J105" s="218"/>
      <c r="K105" s="218"/>
      <c r="L105" s="218"/>
      <c r="M105" s="218"/>
      <c r="N105" s="218"/>
      <c r="O105" s="219"/>
    </row>
    <row r="106" spans="3:15" ht="15" customHeight="1">
      <c r="E106" s="220"/>
      <c r="F106" s="221"/>
      <c r="G106" s="221"/>
      <c r="H106" s="221"/>
      <c r="I106" s="221"/>
      <c r="J106" s="221"/>
      <c r="K106" s="221"/>
      <c r="L106" s="221"/>
      <c r="M106" s="221"/>
      <c r="N106" s="221"/>
      <c r="O106" s="222"/>
    </row>
    <row r="107" spans="3:15">
      <c r="F107" s="5" t="s">
        <v>137</v>
      </c>
      <c r="G107" s="5" t="s">
        <v>136</v>
      </c>
    </row>
    <row r="109" spans="3:15">
      <c r="C109" s="5" t="s">
        <v>47</v>
      </c>
    </row>
    <row r="110" spans="3:15" ht="15" customHeight="1">
      <c r="E110" s="217" t="s">
        <v>54</v>
      </c>
      <c r="F110" s="218"/>
      <c r="G110" s="218"/>
      <c r="H110" s="218"/>
      <c r="I110" s="218"/>
      <c r="J110" s="218"/>
      <c r="K110" s="218"/>
      <c r="L110" s="218"/>
      <c r="M110" s="218"/>
      <c r="N110" s="218"/>
      <c r="O110" s="219"/>
    </row>
    <row r="111" spans="3:15" ht="15" customHeight="1">
      <c r="E111" s="220"/>
      <c r="F111" s="221"/>
      <c r="G111" s="221"/>
      <c r="H111" s="221"/>
      <c r="I111" s="221"/>
      <c r="J111" s="221"/>
      <c r="K111" s="221"/>
      <c r="L111" s="221"/>
      <c r="M111" s="221"/>
      <c r="N111" s="221"/>
      <c r="O111" s="222"/>
    </row>
    <row r="112" spans="3:15">
      <c r="F112" s="5" t="s">
        <v>139</v>
      </c>
      <c r="G112" s="5" t="s">
        <v>138</v>
      </c>
    </row>
    <row r="113" spans="2:19">
      <c r="F113" s="5" t="s">
        <v>140</v>
      </c>
      <c r="G113" s="5" t="s">
        <v>142</v>
      </c>
    </row>
    <row r="114" spans="2:19">
      <c r="F114" s="5" t="s">
        <v>141</v>
      </c>
      <c r="G114" s="5" t="s">
        <v>143</v>
      </c>
    </row>
    <row r="116" spans="2:19">
      <c r="C116" s="5" t="s">
        <v>256</v>
      </c>
    </row>
    <row r="117" spans="2:19" ht="15" customHeight="1">
      <c r="E117" s="229" t="s">
        <v>55</v>
      </c>
      <c r="F117" s="230"/>
      <c r="G117" s="230"/>
      <c r="H117" s="230"/>
      <c r="I117" s="230"/>
      <c r="J117" s="230"/>
      <c r="K117" s="230"/>
      <c r="L117" s="230"/>
      <c r="M117" s="230"/>
      <c r="N117" s="230"/>
      <c r="O117" s="231"/>
    </row>
    <row r="118" spans="2:19">
      <c r="F118" s="5" t="s">
        <v>144</v>
      </c>
      <c r="G118" s="5" t="s">
        <v>253</v>
      </c>
    </row>
    <row r="121" spans="2:19">
      <c r="B121" s="5" t="s">
        <v>17</v>
      </c>
      <c r="C121" s="10"/>
      <c r="D121" s="10"/>
      <c r="E121" s="10"/>
      <c r="F121" s="10"/>
      <c r="G121" s="10"/>
      <c r="H121" s="10"/>
      <c r="I121" s="10"/>
      <c r="J121" s="10"/>
      <c r="K121" s="10"/>
      <c r="L121" s="10"/>
      <c r="M121" s="10"/>
      <c r="N121" s="10"/>
      <c r="O121" s="10"/>
      <c r="P121" s="10"/>
    </row>
    <row r="122" spans="2:19" ht="13.5" customHeight="1">
      <c r="C122" s="140" t="s">
        <v>247</v>
      </c>
      <c r="D122" s="214" t="s">
        <v>245</v>
      </c>
      <c r="E122" s="214"/>
      <c r="F122" s="214"/>
      <c r="G122" s="214"/>
      <c r="H122" s="214"/>
      <c r="I122" s="214"/>
      <c r="J122" s="214"/>
      <c r="K122" s="214"/>
      <c r="L122" s="214"/>
      <c r="M122" s="214"/>
      <c r="N122" s="214"/>
      <c r="O122" s="214"/>
      <c r="P122" s="214"/>
    </row>
    <row r="123" spans="2:19">
      <c r="C123" s="140"/>
      <c r="D123" s="214"/>
      <c r="E123" s="214"/>
      <c r="F123" s="214"/>
      <c r="G123" s="214"/>
      <c r="H123" s="214"/>
      <c r="I123" s="214"/>
      <c r="J123" s="214"/>
      <c r="K123" s="214"/>
      <c r="L123" s="214"/>
      <c r="M123" s="214"/>
      <c r="N123" s="214"/>
      <c r="O123" s="214"/>
      <c r="P123" s="214"/>
    </row>
    <row r="124" spans="2:19">
      <c r="C124" s="140"/>
      <c r="D124" s="214"/>
      <c r="E124" s="214"/>
      <c r="F124" s="214"/>
      <c r="G124" s="214"/>
      <c r="H124" s="214"/>
      <c r="I124" s="214"/>
      <c r="J124" s="214"/>
      <c r="K124" s="214"/>
      <c r="L124" s="214"/>
      <c r="M124" s="214"/>
      <c r="N124" s="214"/>
      <c r="O124" s="214"/>
      <c r="P124" s="214"/>
    </row>
    <row r="125" spans="2:19">
      <c r="C125" s="140" t="s">
        <v>246</v>
      </c>
      <c r="D125" s="7" t="s">
        <v>248</v>
      </c>
      <c r="E125" s="140"/>
      <c r="F125" s="140"/>
      <c r="G125" s="140"/>
      <c r="H125" s="140"/>
      <c r="I125" s="140"/>
      <c r="J125" s="140"/>
      <c r="K125" s="140"/>
      <c r="L125" s="140"/>
      <c r="M125" s="140"/>
      <c r="N125" s="140"/>
      <c r="O125" s="140"/>
      <c r="P125" s="140"/>
    </row>
    <row r="126" spans="2:19">
      <c r="C126" s="140"/>
      <c r="D126" s="140"/>
      <c r="E126" s="140"/>
      <c r="F126" s="140"/>
      <c r="G126" s="140"/>
      <c r="H126" s="140"/>
      <c r="I126" s="140"/>
      <c r="J126" s="140"/>
      <c r="K126" s="140"/>
      <c r="L126" s="140"/>
      <c r="M126" s="140"/>
      <c r="N126" s="140"/>
      <c r="O126" s="140"/>
      <c r="P126" s="140"/>
    </row>
    <row r="127" spans="2:19">
      <c r="B127" s="5" t="s">
        <v>19</v>
      </c>
      <c r="C127" s="10"/>
      <c r="D127" s="10"/>
      <c r="E127" s="10"/>
      <c r="F127" s="10"/>
      <c r="G127" s="10"/>
      <c r="H127" s="10"/>
      <c r="I127" s="10"/>
      <c r="J127" s="10"/>
      <c r="K127" s="10"/>
      <c r="L127" s="10"/>
      <c r="M127" s="10"/>
      <c r="N127" s="10"/>
      <c r="O127" s="10"/>
      <c r="P127" s="10"/>
    </row>
    <row r="128" spans="2:19" ht="13.5" customHeight="1">
      <c r="B128" s="10"/>
      <c r="C128" s="140" t="s">
        <v>249</v>
      </c>
      <c r="D128" s="7" t="s">
        <v>250</v>
      </c>
      <c r="E128" s="140"/>
      <c r="F128" s="140"/>
      <c r="G128" s="140"/>
      <c r="H128" s="140"/>
      <c r="I128" s="140"/>
      <c r="J128" s="140"/>
      <c r="K128" s="140"/>
      <c r="L128" s="140"/>
      <c r="M128" s="140"/>
      <c r="N128" s="140"/>
      <c r="O128" s="140"/>
      <c r="P128" s="140"/>
      <c r="Q128" s="6"/>
      <c r="R128" s="6"/>
      <c r="S128" s="6"/>
    </row>
    <row r="129" spans="2:19">
      <c r="B129" s="10"/>
      <c r="C129" s="7" t="s">
        <v>246</v>
      </c>
      <c r="D129" s="7" t="s">
        <v>248</v>
      </c>
      <c r="E129" s="140"/>
      <c r="F129" s="140"/>
      <c r="G129" s="140"/>
      <c r="H129" s="140"/>
      <c r="I129" s="140"/>
      <c r="J129" s="140"/>
      <c r="K129" s="140"/>
      <c r="L129" s="140"/>
      <c r="M129" s="140"/>
      <c r="N129" s="140"/>
      <c r="O129" s="140"/>
      <c r="P129" s="140"/>
      <c r="Q129" s="7"/>
      <c r="R129" s="7"/>
      <c r="S129" s="7"/>
    </row>
    <row r="130" spans="2:19">
      <c r="B130" s="10"/>
      <c r="C130" s="7" t="s">
        <v>251</v>
      </c>
      <c r="D130" s="7" t="s">
        <v>399</v>
      </c>
      <c r="E130" s="208"/>
      <c r="F130" s="208"/>
      <c r="G130" s="208"/>
      <c r="H130" s="208"/>
      <c r="I130" s="208"/>
      <c r="J130" s="208"/>
      <c r="K130" s="208"/>
      <c r="L130" s="208"/>
      <c r="M130" s="208"/>
      <c r="N130" s="208"/>
      <c r="O130" s="208"/>
      <c r="P130" s="208"/>
      <c r="Q130" s="7"/>
      <c r="R130" s="7"/>
      <c r="S130" s="7"/>
    </row>
    <row r="131" spans="2:19">
      <c r="B131" s="10"/>
      <c r="C131" s="7" t="s">
        <v>363</v>
      </c>
      <c r="D131" s="214" t="s">
        <v>400</v>
      </c>
      <c r="E131" s="214"/>
      <c r="F131" s="214"/>
      <c r="G131" s="214"/>
      <c r="H131" s="214"/>
      <c r="I131" s="214"/>
      <c r="J131" s="214"/>
      <c r="K131" s="214"/>
      <c r="L131" s="214"/>
      <c r="M131" s="214"/>
      <c r="N131" s="214"/>
      <c r="O131" s="214"/>
      <c r="P131" s="214"/>
      <c r="Q131" s="6"/>
      <c r="R131" s="6"/>
      <c r="S131" s="6"/>
    </row>
    <row r="132" spans="2:19">
      <c r="B132" s="10"/>
      <c r="C132" s="7"/>
      <c r="D132" s="214"/>
      <c r="E132" s="214"/>
      <c r="F132" s="214"/>
      <c r="G132" s="214"/>
      <c r="H132" s="214"/>
      <c r="I132" s="214"/>
      <c r="J132" s="214"/>
      <c r="K132" s="214"/>
      <c r="L132" s="214"/>
      <c r="M132" s="214"/>
      <c r="N132" s="214"/>
      <c r="O132" s="214"/>
      <c r="P132" s="214"/>
      <c r="Q132" s="7"/>
      <c r="R132" s="7"/>
      <c r="S132" s="7"/>
    </row>
    <row r="133" spans="2:19">
      <c r="C133" s="140"/>
      <c r="D133" s="140"/>
      <c r="E133" s="140"/>
      <c r="F133" s="140"/>
      <c r="G133" s="140"/>
      <c r="H133" s="140"/>
      <c r="I133" s="140"/>
      <c r="J133" s="140"/>
      <c r="K133" s="140"/>
      <c r="L133" s="140"/>
      <c r="M133" s="140"/>
      <c r="N133" s="140"/>
      <c r="O133" s="140"/>
      <c r="P133" s="140"/>
      <c r="Q133" s="7"/>
      <c r="R133" s="7"/>
      <c r="S133" s="7"/>
    </row>
    <row r="134" spans="2:19">
      <c r="B134" s="5" t="s">
        <v>18</v>
      </c>
    </row>
    <row r="135" spans="2:19">
      <c r="C135" s="5" t="s">
        <v>403</v>
      </c>
    </row>
    <row r="137" spans="2:19">
      <c r="B137" s="5" t="s">
        <v>0</v>
      </c>
    </row>
    <row r="138" spans="2:19">
      <c r="D138" s="5" t="s">
        <v>404</v>
      </c>
    </row>
    <row r="139" spans="2:19">
      <c r="F139" s="5" t="s">
        <v>8</v>
      </c>
      <c r="G139" s="5" t="s">
        <v>13</v>
      </c>
    </row>
    <row r="140" spans="2:19">
      <c r="F140" s="5" t="s">
        <v>2</v>
      </c>
      <c r="G140" s="5" t="s">
        <v>12</v>
      </c>
    </row>
    <row r="141" spans="2:19">
      <c r="F141" s="5" t="s">
        <v>3</v>
      </c>
      <c r="G141" s="5" t="s">
        <v>6</v>
      </c>
    </row>
    <row r="142" spans="2:19">
      <c r="F142" s="5" t="s">
        <v>5</v>
      </c>
      <c r="G142" s="5" t="s">
        <v>7</v>
      </c>
    </row>
  </sheetData>
  <mergeCells count="26">
    <mergeCell ref="E83:O83"/>
    <mergeCell ref="E41:O41"/>
    <mergeCell ref="E28:O28"/>
    <mergeCell ref="E90:O90"/>
    <mergeCell ref="D122:P124"/>
    <mergeCell ref="E101:O101"/>
    <mergeCell ref="E110:O111"/>
    <mergeCell ref="E117:O117"/>
    <mergeCell ref="E105:O106"/>
    <mergeCell ref="E97:O97"/>
    <mergeCell ref="D131:P132"/>
    <mergeCell ref="B2:P2"/>
    <mergeCell ref="C12:P16"/>
    <mergeCell ref="C6:P10"/>
    <mergeCell ref="E31:O32"/>
    <mergeCell ref="G91:O92"/>
    <mergeCell ref="E63:O64"/>
    <mergeCell ref="E68:O69"/>
    <mergeCell ref="E73:O74"/>
    <mergeCell ref="E78:O79"/>
    <mergeCell ref="E21:O22"/>
    <mergeCell ref="E36:O38"/>
    <mergeCell ref="E45:O46"/>
    <mergeCell ref="E52:O54"/>
    <mergeCell ref="E57:O59"/>
    <mergeCell ref="E86:O86"/>
  </mergeCells>
  <phoneticPr fontId="1"/>
  <printOptions horizontalCentered="1" verticalCentered="1"/>
  <pageMargins left="0.19685039370078741" right="0.19685039370078741" top="0.39370078740157483" bottom="0.39370078740157483" header="0" footer="0"/>
  <pageSetup paperSize="9" scale="80" fitToWidth="0" fitToHeight="0" orientation="portrait" horizontalDpi="300" verticalDpi="300" r:id="rId1"/>
  <headerFooter alignWithMargins="0"/>
  <rowBreaks count="2" manualBreakCount="2">
    <brk id="71" min="1" max="15" man="1"/>
    <brk id="142"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31"/>
  <sheetViews>
    <sheetView showGridLines="0" view="pageBreakPreview" zoomScale="115" zoomScaleNormal="100" zoomScaleSheetLayoutView="115" workbookViewId="0"/>
  </sheetViews>
  <sheetFormatPr defaultColWidth="9" defaultRowHeight="14.25" customHeight="1"/>
  <cols>
    <col min="1" max="1" width="4.125" style="1" customWidth="1"/>
    <col min="2" max="13" width="2.25" style="1" customWidth="1"/>
    <col min="14" max="15" width="8.625" style="9" customWidth="1"/>
    <col min="16"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t="str">
        <f>実施要領!C109</f>
        <v>2.4 工業用水の温度上昇に係る対策について</v>
      </c>
      <c r="AA1" s="1" t="str">
        <f>B1</f>
        <v>2.4 工業用水の温度上昇に係る対策について</v>
      </c>
    </row>
    <row r="2" spans="2:27" ht="17.45" customHeight="1">
      <c r="D2" s="259" t="str">
        <f>実施要領!E110</f>
        <v>○近年水温が上昇しており、条例で定める温度を超過することも懸念されるところであり、工業用水の温度上昇に対し、何らかの対策状況及びトラブル等の発生事例について</v>
      </c>
      <c r="E2" s="260"/>
      <c r="F2" s="260"/>
      <c r="G2" s="260"/>
      <c r="H2" s="260"/>
      <c r="I2" s="260"/>
      <c r="J2" s="260"/>
      <c r="K2" s="260"/>
      <c r="L2" s="260"/>
      <c r="M2" s="260"/>
      <c r="N2" s="260"/>
      <c r="O2" s="260"/>
      <c r="P2" s="260"/>
      <c r="Q2" s="260"/>
      <c r="R2" s="260"/>
      <c r="S2" s="260"/>
      <c r="T2" s="260"/>
      <c r="U2" s="260"/>
      <c r="V2" s="260"/>
      <c r="W2" s="260"/>
      <c r="X2" s="261"/>
    </row>
    <row r="3" spans="2:27" ht="17.45" customHeight="1" thickBot="1">
      <c r="D3" s="265"/>
      <c r="E3" s="266"/>
      <c r="F3" s="266"/>
      <c r="G3" s="266"/>
      <c r="H3" s="266"/>
      <c r="I3" s="266"/>
      <c r="J3" s="266"/>
      <c r="K3" s="266"/>
      <c r="L3" s="266"/>
      <c r="M3" s="266"/>
      <c r="N3" s="266"/>
      <c r="O3" s="266"/>
      <c r="P3" s="266"/>
      <c r="Q3" s="266"/>
      <c r="R3" s="266"/>
      <c r="S3" s="266"/>
      <c r="T3" s="266"/>
      <c r="U3" s="266"/>
      <c r="V3" s="266"/>
      <c r="W3" s="266"/>
      <c r="X3" s="267"/>
    </row>
    <row r="4" spans="2:27" s="2" customFormat="1" ht="5.0999999999999996" customHeight="1">
      <c r="D4" s="68"/>
      <c r="E4" s="68"/>
      <c r="F4" s="68"/>
      <c r="G4" s="68"/>
      <c r="H4" s="68"/>
      <c r="I4" s="68"/>
      <c r="J4" s="68"/>
      <c r="K4" s="68"/>
      <c r="L4" s="68"/>
      <c r="M4" s="68"/>
      <c r="N4" s="68"/>
      <c r="O4" s="68"/>
      <c r="P4" s="68"/>
      <c r="Q4" s="68"/>
      <c r="R4" s="68"/>
      <c r="S4" s="68"/>
      <c r="T4" s="68"/>
      <c r="U4" s="68"/>
      <c r="V4" s="68"/>
      <c r="W4" s="68"/>
      <c r="X4" s="68"/>
    </row>
    <row r="5" spans="2:27" ht="15" customHeight="1" thickBot="1">
      <c r="E5" s="1" t="str">
        <f>実施要領!F112&amp;"　"&amp;実施要領!G112&amp;"状況"</f>
        <v>●質問25　工業用水の供給水温について、条例やその他による設定状況</v>
      </c>
    </row>
    <row r="6" spans="2:27" ht="15" customHeight="1" thickBot="1">
      <c r="S6" s="47" t="s">
        <v>95</v>
      </c>
      <c r="U6" s="47"/>
      <c r="X6" s="25"/>
      <c r="AA6" s="46" t="str">
        <f>IF(X6="","",X6)</f>
        <v/>
      </c>
    </row>
    <row r="7" spans="2:27" s="2" customFormat="1" ht="15" customHeight="1">
      <c r="K7" s="39"/>
      <c r="P7" s="37"/>
      <c r="Q7" s="40"/>
      <c r="R7" s="40"/>
      <c r="S7" s="40"/>
      <c r="T7" s="40"/>
      <c r="U7" s="40"/>
      <c r="V7" s="40"/>
      <c r="W7" s="40"/>
      <c r="X7" s="40"/>
      <c r="Y7" s="40"/>
    </row>
    <row r="8" spans="2:27" ht="15" customHeight="1" thickBot="1">
      <c r="E8" s="1" t="str">
        <f>実施要領!F113&amp;"　"&amp;実施要領!G113&amp;"の有無"</f>
        <v>●質問26　水温上昇に関するトラブル等が発生した事例の有無</v>
      </c>
    </row>
    <row r="9" spans="2:27" ht="15" customHeight="1" thickBot="1">
      <c r="U9" s="47" t="s">
        <v>64</v>
      </c>
      <c r="X9" s="25"/>
      <c r="AA9" s="46" t="str">
        <f>IF(X9="","",X9)</f>
        <v/>
      </c>
    </row>
    <row r="10" spans="2:27" s="2" customFormat="1" ht="5.0999999999999996" customHeight="1">
      <c r="N10" s="8"/>
      <c r="O10" s="8"/>
      <c r="U10" s="60"/>
      <c r="X10" s="52"/>
      <c r="AA10" s="4"/>
    </row>
    <row r="11" spans="2:27" ht="15" customHeight="1" thickBot="1">
      <c r="H11" s="1" t="s">
        <v>252</v>
      </c>
      <c r="N11" s="1"/>
      <c r="O11" s="1"/>
      <c r="P11" s="9"/>
      <c r="Q11" s="9"/>
      <c r="AA11" s="4"/>
    </row>
    <row r="12" spans="2:27" ht="15" customHeight="1">
      <c r="H12" s="38"/>
      <c r="J12" s="38"/>
      <c r="P12" s="9" t="s">
        <v>150</v>
      </c>
      <c r="Q12" s="250"/>
      <c r="R12" s="251"/>
      <c r="S12" s="251"/>
      <c r="T12" s="251"/>
      <c r="U12" s="251"/>
      <c r="V12" s="251"/>
      <c r="W12" s="251"/>
      <c r="X12" s="251"/>
      <c r="Y12" s="252"/>
      <c r="AA12" s="4" t="str">
        <f>IF(Q12="","",Q12)</f>
        <v/>
      </c>
    </row>
    <row r="13" spans="2:27" ht="15" customHeight="1" thickBot="1">
      <c r="K13" s="38"/>
      <c r="L13" s="38"/>
      <c r="N13" s="1"/>
      <c r="O13" s="1"/>
      <c r="P13" s="34"/>
      <c r="Q13" s="256"/>
      <c r="R13" s="257"/>
      <c r="S13" s="257"/>
      <c r="T13" s="257"/>
      <c r="U13" s="257"/>
      <c r="V13" s="257"/>
      <c r="W13" s="257"/>
      <c r="X13" s="257"/>
      <c r="Y13" s="258"/>
    </row>
    <row r="14" spans="2:27" s="2" customFormat="1" ht="15" customHeight="1">
      <c r="K14" s="39"/>
      <c r="P14" s="37"/>
      <c r="Q14" s="40"/>
      <c r="R14" s="40"/>
      <c r="S14" s="40"/>
      <c r="T14" s="40"/>
      <c r="U14" s="40"/>
      <c r="V14" s="40"/>
      <c r="W14" s="40"/>
      <c r="X14" s="40"/>
      <c r="Y14" s="40"/>
    </row>
    <row r="15" spans="2:27" ht="15" customHeight="1" thickBot="1">
      <c r="E15" s="1" t="str">
        <f>実施要領!F114&amp;"　"&amp;実施要領!G114&amp;"の有無"</f>
        <v>●質問27　工業用水の供給水温について、何らかの対策事例の有無</v>
      </c>
    </row>
    <row r="16" spans="2:27" ht="15" customHeight="1" thickBot="1">
      <c r="U16" s="47" t="s">
        <v>64</v>
      </c>
      <c r="X16" s="25"/>
      <c r="AA16" s="46" t="str">
        <f>IF(X16="","",X16)</f>
        <v/>
      </c>
    </row>
    <row r="17" spans="8:27" s="2" customFormat="1" ht="5.0999999999999996" customHeight="1">
      <c r="N17" s="8"/>
      <c r="O17" s="8"/>
      <c r="U17" s="60"/>
      <c r="X17" s="52"/>
      <c r="AA17" s="4"/>
    </row>
    <row r="18" spans="8:27" ht="15" customHeight="1">
      <c r="H18" s="1" t="s">
        <v>148</v>
      </c>
      <c r="N18" s="1"/>
      <c r="O18" s="1"/>
      <c r="P18" s="9"/>
      <c r="Q18" s="9"/>
      <c r="AA18" s="4"/>
    </row>
    <row r="19" spans="8:27" ht="15" customHeight="1" thickBot="1">
      <c r="N19" s="1"/>
      <c r="O19" s="1"/>
      <c r="P19" s="9"/>
      <c r="Q19" s="156" t="s">
        <v>237</v>
      </c>
      <c r="AA19" s="4"/>
    </row>
    <row r="20" spans="8:27" ht="15" customHeight="1" thickBot="1">
      <c r="N20" s="1"/>
      <c r="O20" s="1"/>
      <c r="P20" s="9"/>
      <c r="Q20" s="156" t="s">
        <v>238</v>
      </c>
      <c r="X20" s="45"/>
      <c r="AA20" s="46" t="str">
        <f>IF(X20="","",X20)</f>
        <v/>
      </c>
    </row>
    <row r="21" spans="8:27" ht="6.95" customHeight="1" thickBot="1">
      <c r="N21" s="1"/>
      <c r="O21" s="1"/>
      <c r="P21" s="9"/>
      <c r="Q21" s="49"/>
      <c r="X21" s="51"/>
      <c r="AA21" s="46"/>
    </row>
    <row r="22" spans="8:27" ht="15" customHeight="1" thickBot="1">
      <c r="M22" s="1" t="s">
        <v>206</v>
      </c>
      <c r="N22" s="1"/>
      <c r="O22" s="1"/>
      <c r="P22" s="9"/>
      <c r="Q22" s="247"/>
      <c r="R22" s="248"/>
      <c r="S22" s="248"/>
      <c r="T22" s="248"/>
      <c r="U22" s="248"/>
      <c r="V22" s="248"/>
      <c r="W22" s="248"/>
      <c r="X22" s="248"/>
      <c r="Y22" s="249"/>
      <c r="AA22" s="4" t="str">
        <f>IF(Q22="","",Q22)</f>
        <v/>
      </c>
    </row>
    <row r="23" spans="8:27" ht="15" customHeight="1">
      <c r="K23" s="38"/>
      <c r="N23" s="1"/>
      <c r="O23" s="1"/>
      <c r="P23" s="37"/>
      <c r="Q23" s="41"/>
      <c r="R23" s="41"/>
      <c r="S23" s="41"/>
      <c r="T23" s="41"/>
      <c r="U23" s="41"/>
      <c r="V23" s="41"/>
      <c r="W23" s="41"/>
      <c r="X23" s="41"/>
      <c r="Y23" s="41"/>
    </row>
    <row r="24" spans="8:27" ht="15" customHeight="1">
      <c r="K24" s="38"/>
      <c r="N24" s="1"/>
      <c r="O24" s="1"/>
      <c r="P24" s="37"/>
      <c r="Q24" s="40"/>
      <c r="R24" s="40"/>
      <c r="S24" s="40"/>
      <c r="T24" s="40"/>
      <c r="U24" s="40"/>
      <c r="V24" s="40"/>
      <c r="W24" s="40"/>
      <c r="X24" s="40"/>
      <c r="Y24" s="40"/>
    </row>
    <row r="25" spans="8:27" ht="15" customHeight="1">
      <c r="K25" s="38"/>
      <c r="N25" s="1"/>
      <c r="O25" s="1"/>
      <c r="P25" s="37"/>
      <c r="Q25" s="40"/>
      <c r="R25" s="40"/>
      <c r="S25" s="40"/>
      <c r="T25" s="40"/>
      <c r="U25" s="40"/>
      <c r="V25" s="40"/>
      <c r="W25" s="40"/>
      <c r="X25" s="40"/>
      <c r="Y25" s="40"/>
    </row>
    <row r="26" spans="8:27" ht="14.25" customHeight="1">
      <c r="X26" s="1" t="s">
        <v>82</v>
      </c>
      <c r="Y26" s="1" t="s">
        <v>65</v>
      </c>
    </row>
    <row r="27" spans="8:27" ht="14.25" customHeight="1">
      <c r="X27" s="1" t="s">
        <v>83</v>
      </c>
      <c r="Y27" s="1" t="s">
        <v>66</v>
      </c>
    </row>
    <row r="28" spans="8:27" ht="14.25" customHeight="1">
      <c r="Y28" s="1" t="s">
        <v>67</v>
      </c>
    </row>
    <row r="29" spans="8:27" ht="14.25" customHeight="1">
      <c r="Y29" s="1" t="s">
        <v>68</v>
      </c>
    </row>
    <row r="30" spans="8:27" ht="14.25" customHeight="1">
      <c r="Y30" s="1" t="s">
        <v>69</v>
      </c>
    </row>
    <row r="31" spans="8:27" ht="14.25" customHeight="1">
      <c r="Y31" s="1" t="s">
        <v>70</v>
      </c>
    </row>
  </sheetData>
  <mergeCells count="3">
    <mergeCell ref="D2:X3"/>
    <mergeCell ref="Q12:Y13"/>
    <mergeCell ref="Q22:Y22"/>
  </mergeCells>
  <phoneticPr fontId="1"/>
  <dataValidations count="2">
    <dataValidation type="list" allowBlank="1" showInputMessage="1" sqref="X6 X16:X17 X9:X10 X20">
      <formula1>$Y$26:$Y$27</formula1>
    </dataValidation>
    <dataValidation type="list" allowBlank="1" showInputMessage="1" sqref="X21">
      <formula1>$Y$26:$Y$28</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22"/>
  <sheetViews>
    <sheetView showGridLines="0" view="pageBreakPreview" zoomScale="115" zoomScaleNormal="100" zoomScaleSheetLayoutView="115" workbookViewId="0"/>
  </sheetViews>
  <sheetFormatPr defaultColWidth="9" defaultRowHeight="14.25" customHeight="1"/>
  <cols>
    <col min="1" max="1" width="4.125" style="1" customWidth="1"/>
    <col min="2" max="13" width="2.25" style="1" customWidth="1"/>
    <col min="14" max="15" width="8.625" style="9" customWidth="1"/>
    <col min="16"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t="str">
        <f>実施要領!C116</f>
        <v>2.5 工業用水道施設の保守管理におけるＩｏＴなどの新技術の活用について</v>
      </c>
      <c r="AA1" s="1" t="str">
        <f>B1</f>
        <v>2.5 工業用水道施設の保守管理におけるＩｏＴなどの新技術の活用について</v>
      </c>
    </row>
    <row r="2" spans="2:27" ht="20.100000000000001" customHeight="1" thickBot="1">
      <c r="D2" s="54" t="str">
        <f>実施要領!E117</f>
        <v>○施設の巡視・点検業務において、デジタルデータの活用の保守管理における新技術の活用について</v>
      </c>
      <c r="E2" s="57"/>
      <c r="F2" s="57"/>
      <c r="G2" s="57"/>
      <c r="H2" s="57"/>
      <c r="I2" s="57"/>
      <c r="J2" s="57"/>
      <c r="K2" s="57"/>
      <c r="L2" s="57"/>
      <c r="M2" s="57"/>
      <c r="N2" s="57"/>
      <c r="O2" s="57"/>
      <c r="P2" s="57"/>
      <c r="Q2" s="57"/>
      <c r="R2" s="57"/>
      <c r="S2" s="57"/>
      <c r="T2" s="57"/>
      <c r="U2" s="57"/>
      <c r="V2" s="57"/>
      <c r="W2" s="57"/>
      <c r="X2" s="73"/>
    </row>
    <row r="3" spans="2:27" s="2" customFormat="1" ht="5.0999999999999996" customHeight="1">
      <c r="D3" s="68"/>
      <c r="E3" s="68"/>
      <c r="F3" s="68"/>
      <c r="G3" s="68"/>
      <c r="H3" s="68"/>
      <c r="I3" s="68"/>
      <c r="J3" s="68"/>
      <c r="K3" s="68"/>
      <c r="L3" s="68"/>
      <c r="M3" s="68"/>
      <c r="N3" s="68"/>
      <c r="O3" s="68"/>
      <c r="P3" s="68"/>
      <c r="Q3" s="68"/>
      <c r="R3" s="68"/>
      <c r="S3" s="68"/>
      <c r="T3" s="68"/>
      <c r="U3" s="68"/>
      <c r="V3" s="68"/>
      <c r="W3" s="68"/>
      <c r="X3" s="68"/>
    </row>
    <row r="4" spans="2:27" ht="15" customHeight="1">
      <c r="E4" s="1" t="str">
        <f>実施要領!F118&amp;"　"&amp;実施要領!G118&amp;"状況"</f>
        <v>●質問28　ＩｏＴを活用した保守管理の導入状況</v>
      </c>
    </row>
    <row r="5" spans="2:27" ht="15" customHeight="1">
      <c r="N5" s="1"/>
      <c r="O5" s="1"/>
      <c r="P5" s="9"/>
      <c r="Q5" s="156" t="s">
        <v>275</v>
      </c>
      <c r="AA5" s="4"/>
    </row>
    <row r="6" spans="2:27" ht="15" customHeight="1" thickBot="1">
      <c r="N6" s="1"/>
      <c r="O6" s="1"/>
      <c r="P6" s="9"/>
      <c r="Q6" s="156" t="s">
        <v>239</v>
      </c>
      <c r="AA6" s="4"/>
    </row>
    <row r="7" spans="2:27" ht="15" customHeight="1" thickBot="1">
      <c r="N7" s="1"/>
      <c r="O7" s="1"/>
      <c r="P7" s="9"/>
      <c r="Q7" s="156" t="s">
        <v>240</v>
      </c>
      <c r="X7" s="45"/>
      <c r="AA7" s="46" t="str">
        <f>IF(X7="","",X7)</f>
        <v/>
      </c>
    </row>
    <row r="8" spans="2:27" ht="6.95" customHeight="1" thickBot="1">
      <c r="N8" s="1"/>
      <c r="O8" s="1"/>
      <c r="P8" s="9"/>
      <c r="Q8" s="49"/>
      <c r="X8" s="51"/>
      <c r="AA8" s="46"/>
    </row>
    <row r="9" spans="2:27" ht="15" customHeight="1" thickBot="1">
      <c r="N9" s="1" t="s">
        <v>212</v>
      </c>
      <c r="O9" s="1"/>
      <c r="P9" s="9"/>
      <c r="Q9" s="247"/>
      <c r="R9" s="248"/>
      <c r="S9" s="248"/>
      <c r="T9" s="248"/>
      <c r="U9" s="248"/>
      <c r="V9" s="248"/>
      <c r="W9" s="248"/>
      <c r="X9" s="248"/>
      <c r="Y9" s="249"/>
      <c r="AA9" s="4" t="str">
        <f>IF(Q9="","",Q9)</f>
        <v/>
      </c>
    </row>
    <row r="10" spans="2:27" s="2" customFormat="1" ht="5.0999999999999996" customHeight="1">
      <c r="N10" s="8"/>
      <c r="O10" s="8"/>
      <c r="U10" s="60"/>
      <c r="X10" s="52"/>
      <c r="AA10" s="4"/>
    </row>
    <row r="11" spans="2:27" ht="15" customHeight="1" thickBot="1">
      <c r="H11" s="1" t="s">
        <v>350</v>
      </c>
      <c r="N11" s="1"/>
      <c r="O11" s="1"/>
      <c r="P11" s="9"/>
      <c r="Q11" s="9"/>
      <c r="AA11" s="4"/>
    </row>
    <row r="12" spans="2:27" ht="15" customHeight="1">
      <c r="P12" s="9" t="s">
        <v>79</v>
      </c>
      <c r="Q12" s="250"/>
      <c r="R12" s="251"/>
      <c r="S12" s="251"/>
      <c r="T12" s="251"/>
      <c r="U12" s="251"/>
      <c r="V12" s="251"/>
      <c r="W12" s="251"/>
      <c r="X12" s="251"/>
      <c r="Y12" s="252"/>
      <c r="AA12" s="4" t="str">
        <f>IF(Q12="","",Q12)</f>
        <v/>
      </c>
    </row>
    <row r="13" spans="2:27" ht="15" customHeight="1" thickBot="1">
      <c r="N13" s="1"/>
      <c r="O13" s="1"/>
      <c r="P13" s="34"/>
      <c r="Q13" s="256"/>
      <c r="R13" s="257"/>
      <c r="S13" s="257"/>
      <c r="T13" s="257"/>
      <c r="U13" s="257"/>
      <c r="V13" s="257"/>
      <c r="W13" s="257"/>
      <c r="X13" s="257"/>
      <c r="Y13" s="258"/>
    </row>
    <row r="14" spans="2:27" ht="15" customHeight="1">
      <c r="K14" s="38"/>
      <c r="N14" s="1"/>
      <c r="O14" s="1"/>
      <c r="P14" s="37"/>
      <c r="Q14" s="40"/>
      <c r="R14" s="40"/>
      <c r="S14" s="40"/>
      <c r="T14" s="40"/>
      <c r="U14" s="40"/>
      <c r="V14" s="40"/>
      <c r="W14" s="40"/>
      <c r="X14" s="40"/>
      <c r="Y14" s="40"/>
    </row>
    <row r="15" spans="2:27" s="2" customFormat="1" ht="15" customHeight="1">
      <c r="N15" s="8"/>
      <c r="O15" s="8"/>
      <c r="U15" s="60"/>
      <c r="X15" s="52"/>
      <c r="AA15" s="4"/>
    </row>
    <row r="16" spans="2:27" ht="15" customHeight="1">
      <c r="K16" s="38"/>
      <c r="N16" s="1"/>
      <c r="O16" s="1"/>
      <c r="P16" s="37"/>
      <c r="Q16" s="40"/>
      <c r="R16" s="40"/>
      <c r="S16" s="40"/>
      <c r="T16" s="40"/>
      <c r="U16" s="40"/>
      <c r="V16" s="40"/>
      <c r="W16" s="40"/>
      <c r="X16" s="40"/>
      <c r="Y16" s="40"/>
    </row>
    <row r="17" spans="24:25" ht="14.25" customHeight="1">
      <c r="X17" s="1" t="s">
        <v>82</v>
      </c>
      <c r="Y17" s="1" t="s">
        <v>65</v>
      </c>
    </row>
    <row r="18" spans="24:25" ht="14.25" customHeight="1">
      <c r="X18" s="1" t="s">
        <v>83</v>
      </c>
      <c r="Y18" s="1" t="s">
        <v>66</v>
      </c>
    </row>
    <row r="19" spans="24:25" ht="14.25" customHeight="1">
      <c r="Y19" s="1" t="s">
        <v>67</v>
      </c>
    </row>
    <row r="20" spans="24:25" ht="14.25" customHeight="1">
      <c r="Y20" s="1" t="s">
        <v>68</v>
      </c>
    </row>
    <row r="21" spans="24:25" ht="14.25" customHeight="1">
      <c r="Y21" s="1" t="s">
        <v>69</v>
      </c>
    </row>
    <row r="22" spans="24:25" ht="14.25" customHeight="1">
      <c r="Y22" s="1" t="s">
        <v>70</v>
      </c>
    </row>
  </sheetData>
  <mergeCells count="2">
    <mergeCell ref="Q12:Y13"/>
    <mergeCell ref="Q9:Y9"/>
  </mergeCells>
  <phoneticPr fontId="1"/>
  <dataValidations count="3">
    <dataValidation type="list" allowBlank="1" showInputMessage="1" sqref="X8">
      <formula1>$Y$17:$Y$19</formula1>
    </dataValidation>
    <dataValidation type="list" allowBlank="1" showInputMessage="1" sqref="X10 X15">
      <formula1>$Y$17:$Y$18</formula1>
    </dataValidation>
    <dataValidation type="list" allowBlank="1" showInputMessage="1" sqref="X7">
      <formula1>$Y$17:$Y$21</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2"/>
  <sheetViews>
    <sheetView topLeftCell="BR1" workbookViewId="0">
      <selection activeCell="CC22" sqref="CC22"/>
    </sheetView>
  </sheetViews>
  <sheetFormatPr defaultColWidth="3.75" defaultRowHeight="20.100000000000001" customHeight="1"/>
  <cols>
    <col min="1" max="1" width="8.625" style="17" customWidth="1"/>
    <col min="2" max="46" width="10.625" style="17" customWidth="1"/>
    <col min="47" max="48" width="10.625" style="175" customWidth="1"/>
    <col min="49" max="49" width="7.125" style="17" customWidth="1"/>
    <col min="50" max="50" width="15.625" style="17" customWidth="1"/>
    <col min="51" max="51" width="6.625" style="17" customWidth="1"/>
    <col min="52" max="52" width="15.625" style="17" customWidth="1"/>
    <col min="53" max="53" width="6.625" style="17" customWidth="1"/>
    <col min="54" max="54" width="5.625" style="17" customWidth="1"/>
    <col min="55" max="55" width="15.625" style="17" customWidth="1"/>
    <col min="56" max="56" width="5.625" style="17" customWidth="1"/>
    <col min="57" max="57" width="15.625" style="17" customWidth="1"/>
    <col min="58" max="58" width="5.625" style="17" customWidth="1"/>
    <col min="59" max="60" width="15.625" style="17" customWidth="1"/>
    <col min="61" max="61" width="6.625" style="17" customWidth="1"/>
    <col min="62" max="62" width="5.625" style="17" customWidth="1"/>
    <col min="63" max="63" width="15.625" style="17" customWidth="1"/>
    <col min="64" max="64" width="5.625" style="17" customWidth="1"/>
    <col min="65" max="65" width="15.625" style="17" customWidth="1"/>
    <col min="66" max="66" width="5.625" style="17" customWidth="1"/>
    <col min="67" max="68" width="15.625" style="17" customWidth="1"/>
    <col min="69" max="69" width="6.625" style="17" customWidth="1"/>
    <col min="70" max="70" width="5.625" style="17" customWidth="1"/>
    <col min="71" max="71" width="15.625" style="17" customWidth="1"/>
    <col min="72" max="72" width="5.625" style="17" customWidth="1"/>
    <col min="73" max="73" width="15.625" style="17" customWidth="1"/>
    <col min="74" max="74" width="5.625" style="17" customWidth="1"/>
    <col min="75" max="76" width="15.625" style="17" customWidth="1"/>
    <col min="77" max="77" width="6.625" style="17" customWidth="1"/>
    <col min="78" max="78" width="5.625" style="17" customWidth="1"/>
    <col min="79" max="79" width="15.625" style="17" customWidth="1"/>
    <col min="80" max="80" width="5.625" style="17" customWidth="1"/>
    <col min="81" max="81" width="15.625" style="17" customWidth="1"/>
    <col min="82" max="82" width="5.625" style="17" customWidth="1"/>
    <col min="83" max="83" width="15.625" style="17" customWidth="1"/>
    <col min="84" max="84" width="5.625" style="17" customWidth="1"/>
    <col min="85" max="85" width="15.625" style="17" customWidth="1"/>
    <col min="86" max="86" width="5.625" style="17" customWidth="1"/>
    <col min="87" max="87" width="15.625" style="17" customWidth="1"/>
    <col min="88" max="88" width="5.625" style="17" customWidth="1"/>
    <col min="89" max="89" width="15.625" style="17" customWidth="1"/>
    <col min="90" max="90" width="5.625" style="17" customWidth="1"/>
    <col min="91" max="92" width="15.625" style="17" customWidth="1"/>
    <col min="93" max="93" width="6.625" style="17" customWidth="1"/>
    <col min="94" max="94" width="9.625" style="175" customWidth="1"/>
    <col min="95" max="95" width="7.625" style="17" customWidth="1"/>
    <col min="96" max="98" width="15.625" style="17" customWidth="1"/>
    <col min="99" max="99" width="17.625" style="17" customWidth="1"/>
    <col min="100" max="101" width="15.625" style="17" customWidth="1"/>
    <col min="102" max="102" width="6.625" style="17" customWidth="1"/>
    <col min="103" max="104" width="8.625" style="17" customWidth="1"/>
    <col min="105" max="105" width="5.625" style="17" customWidth="1"/>
    <col min="106" max="106" width="15.625" style="17" customWidth="1"/>
    <col min="107" max="107" width="8.625" style="17" customWidth="1"/>
    <col min="108" max="108" width="15.625" style="17" customWidth="1"/>
    <col min="109" max="109" width="5.625" style="17" customWidth="1"/>
    <col min="110" max="110" width="15.625" style="17" customWidth="1"/>
    <col min="111" max="111" width="6.625" style="17" customWidth="1"/>
    <col min="112" max="112" width="15.625" style="17" customWidth="1"/>
    <col min="113" max="113" width="9.625" style="17" customWidth="1"/>
    <col min="114" max="116" width="8.625" style="17" customWidth="1"/>
    <col min="117" max="117" width="5.625" style="17" customWidth="1"/>
    <col min="118" max="118" width="15.625" style="17" customWidth="1"/>
    <col min="119" max="119" width="7.625" style="17" customWidth="1"/>
    <col min="120" max="120" width="6.625" style="17" customWidth="1"/>
    <col min="121" max="122" width="9.625" style="17" customWidth="1"/>
    <col min="123" max="124" width="8.625" style="17" customWidth="1"/>
    <col min="125" max="125" width="7.625" style="17" customWidth="1"/>
    <col min="126" max="126" width="15.625" style="17" customWidth="1"/>
    <col min="127" max="127" width="12.625" style="17" customWidth="1"/>
    <col min="128" max="128" width="6.625" style="17" customWidth="1"/>
    <col min="129" max="131" width="15.625" style="17" customWidth="1"/>
    <col min="132" max="132" width="12.625" style="17" customWidth="1"/>
    <col min="133" max="133" width="9.625" style="17" customWidth="1"/>
    <col min="134" max="134" width="15.625" style="17" customWidth="1"/>
    <col min="135" max="135" width="9.625" style="17" customWidth="1"/>
    <col min="136" max="136" width="15.625" style="17" customWidth="1"/>
    <col min="137" max="138" width="9.625" style="17" customWidth="1"/>
    <col min="139" max="139" width="15.625" style="17" customWidth="1"/>
    <col min="140" max="140" width="9.625" style="17" customWidth="1"/>
    <col min="141" max="141" width="12.625" style="17" customWidth="1"/>
    <col min="142" max="142" width="15.625" style="17" customWidth="1"/>
    <col min="143" max="143" width="6.625" style="17" customWidth="1"/>
    <col min="144" max="144" width="11.625" style="17" customWidth="1"/>
    <col min="145" max="145" width="15.625" style="17" customWidth="1"/>
    <col min="146" max="146" width="11.625" style="17" customWidth="1"/>
    <col min="147" max="147" width="15.625" style="17" customWidth="1"/>
    <col min="148" max="148" width="7.625" style="17" customWidth="1"/>
    <col min="149" max="149" width="10.625" style="17" customWidth="1"/>
    <col min="150" max="150" width="15.625" style="17" customWidth="1"/>
    <col min="151" max="151" width="6.625" style="17" customWidth="1"/>
    <col min="152" max="152" width="5.625" style="17" customWidth="1"/>
    <col min="153" max="153" width="15.625" style="17" customWidth="1"/>
    <col min="154" max="154" width="5.625" style="17" customWidth="1"/>
    <col min="155" max="155" width="15.625" style="17" customWidth="1"/>
    <col min="156" max="156" width="5.625" style="17" customWidth="1"/>
    <col min="157" max="157" width="15.625" style="17" customWidth="1"/>
    <col min="158" max="158" width="5.625" style="17" customWidth="1"/>
    <col min="159" max="159" width="15.625" style="17" customWidth="1"/>
    <col min="160" max="160" width="6.625" style="17" customWidth="1"/>
    <col min="161" max="162" width="9.625" style="17" customWidth="1"/>
    <col min="163" max="163" width="5.625" style="17" customWidth="1"/>
    <col min="164" max="164" width="15.625" style="17" customWidth="1"/>
    <col min="165" max="165" width="9.625" style="17" customWidth="1"/>
    <col min="166" max="166" width="6.625" style="17" customWidth="1"/>
    <col min="167" max="167" width="15.625" style="17" customWidth="1"/>
    <col min="168" max="168" width="6.625" style="17" customWidth="1"/>
    <col min="169" max="169" width="9.625" style="17" customWidth="1"/>
    <col min="170" max="170" width="15.625" style="17" customWidth="1"/>
    <col min="171" max="171" width="11.625" style="17" customWidth="1"/>
    <col min="172" max="172" width="15.625" style="17" customWidth="1"/>
    <col min="173" max="173" width="18.625" style="17" customWidth="1"/>
    <col min="174" max="174" width="5.5" style="17" bestFit="1" customWidth="1"/>
    <col min="175" max="16384" width="3.75" style="17"/>
  </cols>
  <sheetData>
    <row r="1" spans="1:173" s="26" customFormat="1" ht="20.100000000000001" customHeight="1">
      <c r="A1" s="196" t="s">
        <v>29</v>
      </c>
      <c r="B1" s="196" t="s">
        <v>22</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7"/>
      <c r="AV1" s="197"/>
      <c r="AW1" s="196" t="s">
        <v>351</v>
      </c>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7"/>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t="s">
        <v>352</v>
      </c>
      <c r="DQ1" s="196"/>
      <c r="DR1" s="196"/>
      <c r="DS1" s="196"/>
      <c r="DT1" s="196"/>
      <c r="DU1" s="196"/>
      <c r="DV1" s="196"/>
      <c r="DW1" s="196" t="s">
        <v>353</v>
      </c>
      <c r="DX1" s="196"/>
      <c r="DY1" s="196"/>
      <c r="DZ1" s="196"/>
      <c r="EA1" s="196"/>
      <c r="EB1" s="196"/>
      <c r="EC1" s="196"/>
      <c r="ED1" s="196"/>
      <c r="EE1" s="196"/>
      <c r="EF1" s="196"/>
      <c r="EG1" s="196"/>
      <c r="EH1" s="196"/>
      <c r="EI1" s="196"/>
      <c r="EJ1" s="196" t="s">
        <v>354</v>
      </c>
      <c r="EK1" s="196"/>
      <c r="EL1" s="196"/>
      <c r="EM1" s="196" t="s">
        <v>355</v>
      </c>
      <c r="EN1" s="196"/>
      <c r="EO1" s="196"/>
      <c r="EP1" s="196"/>
      <c r="EQ1" s="196"/>
      <c r="ER1" s="196"/>
      <c r="ES1" s="196"/>
      <c r="ET1" s="196"/>
      <c r="EU1" s="196" t="s">
        <v>356</v>
      </c>
      <c r="EV1" s="196"/>
      <c r="EW1" s="196"/>
      <c r="EX1" s="196"/>
      <c r="EY1" s="196"/>
      <c r="EZ1" s="196"/>
      <c r="FA1" s="196"/>
      <c r="FB1" s="196"/>
      <c r="FC1" s="196"/>
      <c r="FD1" s="196" t="s">
        <v>357</v>
      </c>
      <c r="FE1" s="196"/>
      <c r="FF1" s="196"/>
      <c r="FG1" s="196"/>
      <c r="FH1" s="196"/>
      <c r="FI1" s="196" t="s">
        <v>358</v>
      </c>
      <c r="FJ1" s="196"/>
      <c r="FK1" s="196"/>
      <c r="FL1" s="196"/>
      <c r="FM1" s="196"/>
      <c r="FN1" s="196"/>
      <c r="FO1" s="196" t="s">
        <v>359</v>
      </c>
      <c r="FP1" s="196"/>
      <c r="FQ1" s="196"/>
    </row>
    <row r="2" spans="1:173" s="26" customFormat="1" ht="20.100000000000001" customHeight="1">
      <c r="A2" s="196" t="s">
        <v>25</v>
      </c>
      <c r="B2" s="196">
        <v>6</v>
      </c>
      <c r="C2" s="196">
        <f>B2+1</f>
        <v>7</v>
      </c>
      <c r="D2" s="196">
        <f t="shared" ref="D2:F2" si="0">C2+1</f>
        <v>8</v>
      </c>
      <c r="E2" s="196">
        <f t="shared" si="0"/>
        <v>9</v>
      </c>
      <c r="F2" s="196">
        <f t="shared" si="0"/>
        <v>10</v>
      </c>
      <c r="G2" s="196">
        <f>B2+7</f>
        <v>13</v>
      </c>
      <c r="H2" s="196">
        <f>G2+1</f>
        <v>14</v>
      </c>
      <c r="I2" s="196">
        <f t="shared" ref="I2:K2" si="1">H2+1</f>
        <v>15</v>
      </c>
      <c r="J2" s="196">
        <f t="shared" si="1"/>
        <v>16</v>
      </c>
      <c r="K2" s="196">
        <f t="shared" si="1"/>
        <v>17</v>
      </c>
      <c r="L2" s="196">
        <f>G2+7</f>
        <v>20</v>
      </c>
      <c r="M2" s="196">
        <f>L2+1</f>
        <v>21</v>
      </c>
      <c r="N2" s="196">
        <f t="shared" ref="N2:P2" si="2">M2+1</f>
        <v>22</v>
      </c>
      <c r="O2" s="196">
        <f t="shared" si="2"/>
        <v>23</v>
      </c>
      <c r="P2" s="196">
        <f t="shared" si="2"/>
        <v>24</v>
      </c>
      <c r="Q2" s="196">
        <f>L2+7</f>
        <v>27</v>
      </c>
      <c r="R2" s="196">
        <f>Q2+1</f>
        <v>28</v>
      </c>
      <c r="S2" s="196">
        <f t="shared" ref="S2:U2" si="3">R2+1</f>
        <v>29</v>
      </c>
      <c r="T2" s="196">
        <f t="shared" si="3"/>
        <v>30</v>
      </c>
      <c r="U2" s="196">
        <f t="shared" si="3"/>
        <v>31</v>
      </c>
      <c r="V2" s="196">
        <f>Q2+8</f>
        <v>35</v>
      </c>
      <c r="W2" s="196">
        <f>V2+1</f>
        <v>36</v>
      </c>
      <c r="X2" s="196">
        <f t="shared" ref="X2:Z2" si="4">W2+1</f>
        <v>37</v>
      </c>
      <c r="Y2" s="196">
        <f t="shared" si="4"/>
        <v>38</v>
      </c>
      <c r="Z2" s="196">
        <f t="shared" si="4"/>
        <v>39</v>
      </c>
      <c r="AA2" s="196">
        <f>V2+7</f>
        <v>42</v>
      </c>
      <c r="AB2" s="196">
        <f>AA2+1</f>
        <v>43</v>
      </c>
      <c r="AC2" s="196">
        <f t="shared" ref="AC2:AE2" si="5">AB2+1</f>
        <v>44</v>
      </c>
      <c r="AD2" s="196">
        <f t="shared" si="5"/>
        <v>45</v>
      </c>
      <c r="AE2" s="196">
        <f t="shared" si="5"/>
        <v>46</v>
      </c>
      <c r="AF2" s="196">
        <f>AA2+7</f>
        <v>49</v>
      </c>
      <c r="AG2" s="196">
        <f>AF2+1</f>
        <v>50</v>
      </c>
      <c r="AH2" s="196">
        <f t="shared" ref="AH2:AJ2" si="6">AG2+1</f>
        <v>51</v>
      </c>
      <c r="AI2" s="196">
        <f t="shared" si="6"/>
        <v>52</v>
      </c>
      <c r="AJ2" s="196">
        <f t="shared" si="6"/>
        <v>53</v>
      </c>
      <c r="AK2" s="196">
        <f>AF2+7</f>
        <v>56</v>
      </c>
      <c r="AL2" s="196">
        <f>AK2+1</f>
        <v>57</v>
      </c>
      <c r="AM2" s="196">
        <f t="shared" ref="AM2:AO2" si="7">AL2+1</f>
        <v>58</v>
      </c>
      <c r="AN2" s="196">
        <f t="shared" si="7"/>
        <v>59</v>
      </c>
      <c r="AO2" s="196">
        <f t="shared" si="7"/>
        <v>60</v>
      </c>
      <c r="AP2" s="196">
        <f>AK2+7</f>
        <v>63</v>
      </c>
      <c r="AQ2" s="196">
        <f>AP2+1</f>
        <v>64</v>
      </c>
      <c r="AR2" s="196">
        <f t="shared" ref="AR2:AT2" si="8">AQ2+1</f>
        <v>65</v>
      </c>
      <c r="AS2" s="196">
        <f t="shared" si="8"/>
        <v>66</v>
      </c>
      <c r="AT2" s="196">
        <f t="shared" si="8"/>
        <v>67</v>
      </c>
      <c r="AU2" s="197">
        <v>71</v>
      </c>
      <c r="AV2" s="197">
        <v>73</v>
      </c>
      <c r="AW2" s="196">
        <v>8</v>
      </c>
      <c r="AX2" s="196">
        <v>11</v>
      </c>
      <c r="AY2" s="196">
        <v>15</v>
      </c>
      <c r="AZ2" s="196">
        <v>18</v>
      </c>
      <c r="BA2" s="196">
        <v>22</v>
      </c>
      <c r="BB2" s="196">
        <v>25</v>
      </c>
      <c r="BC2" s="196">
        <v>25</v>
      </c>
      <c r="BD2" s="196">
        <v>29</v>
      </c>
      <c r="BE2" s="196">
        <v>29</v>
      </c>
      <c r="BF2" s="196">
        <v>33</v>
      </c>
      <c r="BG2" s="196">
        <v>33</v>
      </c>
      <c r="BH2" s="196">
        <v>34</v>
      </c>
      <c r="BI2" s="196">
        <v>43</v>
      </c>
      <c r="BJ2" s="196">
        <v>46</v>
      </c>
      <c r="BK2" s="196">
        <v>46</v>
      </c>
      <c r="BL2" s="196">
        <v>50</v>
      </c>
      <c r="BM2" s="196">
        <v>50</v>
      </c>
      <c r="BN2" s="196">
        <v>54</v>
      </c>
      <c r="BO2" s="196">
        <v>54</v>
      </c>
      <c r="BP2" s="196">
        <v>55</v>
      </c>
      <c r="BQ2" s="196">
        <v>62</v>
      </c>
      <c r="BR2" s="196">
        <v>65</v>
      </c>
      <c r="BS2" s="196">
        <v>65</v>
      </c>
      <c r="BT2" s="196">
        <v>69</v>
      </c>
      <c r="BU2" s="196">
        <v>69</v>
      </c>
      <c r="BV2" s="196">
        <v>73</v>
      </c>
      <c r="BW2" s="196">
        <v>73</v>
      </c>
      <c r="BX2" s="196">
        <v>74</v>
      </c>
      <c r="BY2" s="196">
        <v>84</v>
      </c>
      <c r="BZ2" s="196">
        <v>87</v>
      </c>
      <c r="CA2" s="196">
        <v>87</v>
      </c>
      <c r="CB2" s="196">
        <v>91</v>
      </c>
      <c r="CC2" s="196">
        <v>91</v>
      </c>
      <c r="CD2" s="196">
        <v>95</v>
      </c>
      <c r="CE2" s="196">
        <v>95</v>
      </c>
      <c r="CF2" s="196">
        <v>99</v>
      </c>
      <c r="CG2" s="196">
        <v>99</v>
      </c>
      <c r="CH2" s="196">
        <v>106</v>
      </c>
      <c r="CI2" s="196">
        <v>106</v>
      </c>
      <c r="CJ2" s="196">
        <v>110</v>
      </c>
      <c r="CK2" s="196">
        <v>110</v>
      </c>
      <c r="CL2" s="196">
        <v>114</v>
      </c>
      <c r="CM2" s="196">
        <v>114</v>
      </c>
      <c r="CN2" s="196">
        <v>115</v>
      </c>
      <c r="CO2" s="196">
        <v>124</v>
      </c>
      <c r="CP2" s="197">
        <v>127</v>
      </c>
      <c r="CQ2" s="196">
        <v>128</v>
      </c>
      <c r="CR2" s="196">
        <v>130</v>
      </c>
      <c r="CS2" s="196">
        <v>134</v>
      </c>
      <c r="CT2" s="196">
        <v>136</v>
      </c>
      <c r="CU2" s="196">
        <v>145</v>
      </c>
      <c r="CV2" s="196">
        <v>147</v>
      </c>
      <c r="CW2" s="196">
        <v>149</v>
      </c>
      <c r="CX2" s="196">
        <v>159</v>
      </c>
      <c r="CY2" s="196">
        <v>162</v>
      </c>
      <c r="CZ2" s="196">
        <v>163</v>
      </c>
      <c r="DA2" s="196">
        <v>164</v>
      </c>
      <c r="DB2" s="196">
        <v>166</v>
      </c>
      <c r="DC2" s="196">
        <v>168</v>
      </c>
      <c r="DD2" s="196">
        <v>169</v>
      </c>
      <c r="DE2" s="196">
        <v>170</v>
      </c>
      <c r="DF2" s="196">
        <v>172</v>
      </c>
      <c r="DG2" s="196">
        <v>178</v>
      </c>
      <c r="DH2" s="196">
        <v>181</v>
      </c>
      <c r="DI2" s="196">
        <v>190</v>
      </c>
      <c r="DJ2" s="196">
        <v>193</v>
      </c>
      <c r="DK2" s="196">
        <v>194</v>
      </c>
      <c r="DL2" s="196">
        <v>195</v>
      </c>
      <c r="DM2" s="196">
        <v>196</v>
      </c>
      <c r="DN2" s="196">
        <v>198</v>
      </c>
      <c r="DO2" s="196">
        <v>200</v>
      </c>
      <c r="DP2" s="196">
        <v>6</v>
      </c>
      <c r="DQ2" s="196">
        <v>9</v>
      </c>
      <c r="DR2" s="196">
        <v>10</v>
      </c>
      <c r="DS2" s="196">
        <v>11</v>
      </c>
      <c r="DT2" s="196">
        <v>12</v>
      </c>
      <c r="DU2" s="196">
        <v>13</v>
      </c>
      <c r="DV2" s="196">
        <v>15</v>
      </c>
      <c r="DW2" s="196">
        <v>6</v>
      </c>
      <c r="DX2" s="196">
        <v>9</v>
      </c>
      <c r="DY2" s="196">
        <v>13</v>
      </c>
      <c r="DZ2" s="196">
        <v>15</v>
      </c>
      <c r="EA2" s="196">
        <v>17</v>
      </c>
      <c r="EB2" s="196">
        <v>23</v>
      </c>
      <c r="EC2" s="196">
        <v>26</v>
      </c>
      <c r="ED2" s="196">
        <v>29</v>
      </c>
      <c r="EE2" s="196">
        <v>35</v>
      </c>
      <c r="EF2" s="196">
        <v>38</v>
      </c>
      <c r="EG2" s="196">
        <v>44</v>
      </c>
      <c r="EH2" s="196">
        <v>46</v>
      </c>
      <c r="EI2" s="196">
        <v>49</v>
      </c>
      <c r="EJ2" s="196">
        <v>7</v>
      </c>
      <c r="EK2" s="196">
        <v>18</v>
      </c>
      <c r="EL2" s="196">
        <v>20</v>
      </c>
      <c r="EM2" s="196">
        <v>6</v>
      </c>
      <c r="EN2" s="196">
        <v>10</v>
      </c>
      <c r="EO2" s="196">
        <v>12</v>
      </c>
      <c r="EP2" s="196">
        <v>15</v>
      </c>
      <c r="EQ2" s="196">
        <v>17</v>
      </c>
      <c r="ER2" s="196">
        <v>19</v>
      </c>
      <c r="ES2" s="196">
        <v>24</v>
      </c>
      <c r="ET2" s="196">
        <v>26</v>
      </c>
      <c r="EU2" s="196">
        <v>5</v>
      </c>
      <c r="EV2" s="196">
        <v>8</v>
      </c>
      <c r="EW2" s="196">
        <v>8</v>
      </c>
      <c r="EX2" s="196">
        <v>12</v>
      </c>
      <c r="EY2" s="196">
        <v>12</v>
      </c>
      <c r="EZ2" s="196">
        <v>16</v>
      </c>
      <c r="FA2" s="196">
        <v>16</v>
      </c>
      <c r="FB2" s="196">
        <v>20</v>
      </c>
      <c r="FC2" s="196">
        <v>20</v>
      </c>
      <c r="FD2" s="196">
        <v>5</v>
      </c>
      <c r="FE2" s="196">
        <v>8</v>
      </c>
      <c r="FF2" s="196">
        <v>9</v>
      </c>
      <c r="FG2" s="196">
        <v>10</v>
      </c>
      <c r="FH2" s="196">
        <v>12</v>
      </c>
      <c r="FI2" s="196">
        <v>6</v>
      </c>
      <c r="FJ2" s="196">
        <v>9</v>
      </c>
      <c r="FK2" s="196">
        <v>12</v>
      </c>
      <c r="FL2" s="196">
        <v>16</v>
      </c>
      <c r="FM2" s="196">
        <v>20</v>
      </c>
      <c r="FN2" s="196">
        <v>22</v>
      </c>
      <c r="FO2" s="196">
        <v>7</v>
      </c>
      <c r="FP2" s="196">
        <v>9</v>
      </c>
      <c r="FQ2" s="196">
        <v>12</v>
      </c>
    </row>
    <row r="3" spans="1:173" s="27" customFormat="1" ht="20.100000000000001" customHeight="1">
      <c r="A3" s="196" t="s">
        <v>26</v>
      </c>
      <c r="B3" s="196">
        <v>4</v>
      </c>
      <c r="C3" s="196">
        <v>4</v>
      </c>
      <c r="D3" s="196">
        <v>4</v>
      </c>
      <c r="E3" s="196">
        <v>4</v>
      </c>
      <c r="F3" s="196">
        <v>4</v>
      </c>
      <c r="G3" s="196">
        <v>4</v>
      </c>
      <c r="H3" s="196">
        <v>4</v>
      </c>
      <c r="I3" s="196">
        <v>4</v>
      </c>
      <c r="J3" s="196">
        <v>4</v>
      </c>
      <c r="K3" s="196">
        <v>4</v>
      </c>
      <c r="L3" s="196">
        <v>4</v>
      </c>
      <c r="M3" s="196">
        <v>4</v>
      </c>
      <c r="N3" s="196">
        <v>4</v>
      </c>
      <c r="O3" s="196">
        <v>4</v>
      </c>
      <c r="P3" s="196">
        <v>4</v>
      </c>
      <c r="Q3" s="196">
        <v>4</v>
      </c>
      <c r="R3" s="196">
        <v>4</v>
      </c>
      <c r="S3" s="196">
        <v>4</v>
      </c>
      <c r="T3" s="196">
        <v>4</v>
      </c>
      <c r="U3" s="196">
        <v>4</v>
      </c>
      <c r="V3" s="196">
        <v>4</v>
      </c>
      <c r="W3" s="196">
        <v>4</v>
      </c>
      <c r="X3" s="196">
        <v>4</v>
      </c>
      <c r="Y3" s="196">
        <v>4</v>
      </c>
      <c r="Z3" s="196">
        <v>4</v>
      </c>
      <c r="AA3" s="196">
        <v>4</v>
      </c>
      <c r="AB3" s="196">
        <v>4</v>
      </c>
      <c r="AC3" s="196">
        <v>4</v>
      </c>
      <c r="AD3" s="196">
        <v>4</v>
      </c>
      <c r="AE3" s="196">
        <v>4</v>
      </c>
      <c r="AF3" s="196">
        <v>4</v>
      </c>
      <c r="AG3" s="196">
        <v>4</v>
      </c>
      <c r="AH3" s="196">
        <v>4</v>
      </c>
      <c r="AI3" s="196">
        <v>4</v>
      </c>
      <c r="AJ3" s="196">
        <v>4</v>
      </c>
      <c r="AK3" s="196">
        <v>4</v>
      </c>
      <c r="AL3" s="196">
        <v>4</v>
      </c>
      <c r="AM3" s="196">
        <v>4</v>
      </c>
      <c r="AN3" s="196">
        <v>4</v>
      </c>
      <c r="AO3" s="196">
        <v>4</v>
      </c>
      <c r="AP3" s="196">
        <v>4</v>
      </c>
      <c r="AQ3" s="196">
        <v>4</v>
      </c>
      <c r="AR3" s="196">
        <v>4</v>
      </c>
      <c r="AS3" s="196">
        <v>4</v>
      </c>
      <c r="AT3" s="196">
        <v>4</v>
      </c>
      <c r="AU3" s="197">
        <v>4</v>
      </c>
      <c r="AV3" s="197">
        <v>4</v>
      </c>
      <c r="AW3" s="196">
        <v>27</v>
      </c>
      <c r="AX3" s="196">
        <v>27</v>
      </c>
      <c r="AY3" s="196">
        <v>27</v>
      </c>
      <c r="AZ3" s="196">
        <v>27</v>
      </c>
      <c r="BA3" s="196">
        <v>27</v>
      </c>
      <c r="BB3" s="196">
        <v>27</v>
      </c>
      <c r="BC3" s="196">
        <v>28</v>
      </c>
      <c r="BD3" s="196">
        <v>27</v>
      </c>
      <c r="BE3" s="196">
        <v>28</v>
      </c>
      <c r="BF3" s="196">
        <v>27</v>
      </c>
      <c r="BG3" s="196">
        <v>28</v>
      </c>
      <c r="BH3" s="196">
        <v>28</v>
      </c>
      <c r="BI3" s="196">
        <v>27</v>
      </c>
      <c r="BJ3" s="196">
        <v>27</v>
      </c>
      <c r="BK3" s="196">
        <v>28</v>
      </c>
      <c r="BL3" s="196">
        <v>27</v>
      </c>
      <c r="BM3" s="196">
        <v>28</v>
      </c>
      <c r="BN3" s="196">
        <v>27</v>
      </c>
      <c r="BO3" s="196">
        <v>28</v>
      </c>
      <c r="BP3" s="196">
        <v>28</v>
      </c>
      <c r="BQ3" s="196">
        <v>27</v>
      </c>
      <c r="BR3" s="196">
        <v>27</v>
      </c>
      <c r="BS3" s="196">
        <v>28</v>
      </c>
      <c r="BT3" s="196">
        <v>27</v>
      </c>
      <c r="BU3" s="196">
        <v>28</v>
      </c>
      <c r="BV3" s="196">
        <v>27</v>
      </c>
      <c r="BW3" s="196">
        <v>28</v>
      </c>
      <c r="BX3" s="196">
        <v>28</v>
      </c>
      <c r="BY3" s="196">
        <v>27</v>
      </c>
      <c r="BZ3" s="196">
        <v>27</v>
      </c>
      <c r="CA3" s="196">
        <v>28</v>
      </c>
      <c r="CB3" s="196">
        <v>27</v>
      </c>
      <c r="CC3" s="196">
        <v>28</v>
      </c>
      <c r="CD3" s="196">
        <v>27</v>
      </c>
      <c r="CE3" s="196">
        <v>28</v>
      </c>
      <c r="CF3" s="196">
        <v>27</v>
      </c>
      <c r="CG3" s="196">
        <v>28</v>
      </c>
      <c r="CH3" s="196">
        <v>27</v>
      </c>
      <c r="CI3" s="196">
        <v>28</v>
      </c>
      <c r="CJ3" s="196">
        <v>27</v>
      </c>
      <c r="CK3" s="196">
        <v>28</v>
      </c>
      <c r="CL3" s="196">
        <v>27</v>
      </c>
      <c r="CM3" s="196">
        <v>28</v>
      </c>
      <c r="CN3" s="196">
        <v>28</v>
      </c>
      <c r="CO3" s="196">
        <v>27</v>
      </c>
      <c r="CP3" s="197">
        <v>27</v>
      </c>
      <c r="CQ3" s="196">
        <v>27</v>
      </c>
      <c r="CR3" s="196">
        <v>27</v>
      </c>
      <c r="CS3" s="196">
        <v>27</v>
      </c>
      <c r="CT3" s="196">
        <v>27</v>
      </c>
      <c r="CU3" s="196">
        <v>27</v>
      </c>
      <c r="CV3" s="196">
        <v>27</v>
      </c>
      <c r="CW3" s="196">
        <v>27</v>
      </c>
      <c r="CX3" s="196">
        <v>27</v>
      </c>
      <c r="CY3" s="196">
        <v>27</v>
      </c>
      <c r="CZ3" s="196">
        <v>27</v>
      </c>
      <c r="DA3" s="196">
        <v>27</v>
      </c>
      <c r="DB3" s="196">
        <v>27</v>
      </c>
      <c r="DC3" s="196">
        <v>27</v>
      </c>
      <c r="DD3" s="196">
        <v>27</v>
      </c>
      <c r="DE3" s="196">
        <v>27</v>
      </c>
      <c r="DF3" s="196">
        <v>27</v>
      </c>
      <c r="DG3" s="196">
        <v>27</v>
      </c>
      <c r="DH3" s="196">
        <v>27</v>
      </c>
      <c r="DI3" s="196">
        <v>27</v>
      </c>
      <c r="DJ3" s="196">
        <v>27</v>
      </c>
      <c r="DK3" s="196">
        <v>27</v>
      </c>
      <c r="DL3" s="196">
        <v>27</v>
      </c>
      <c r="DM3" s="196">
        <v>27</v>
      </c>
      <c r="DN3" s="196">
        <v>27</v>
      </c>
      <c r="DO3" s="196">
        <v>27</v>
      </c>
      <c r="DP3" s="196">
        <v>27</v>
      </c>
      <c r="DQ3" s="196">
        <v>27</v>
      </c>
      <c r="DR3" s="196">
        <v>27</v>
      </c>
      <c r="DS3" s="196">
        <v>27</v>
      </c>
      <c r="DT3" s="196">
        <v>27</v>
      </c>
      <c r="DU3" s="196">
        <v>27</v>
      </c>
      <c r="DV3" s="196">
        <v>27</v>
      </c>
      <c r="DW3" s="196">
        <v>27</v>
      </c>
      <c r="DX3" s="196">
        <v>27</v>
      </c>
      <c r="DY3" s="196">
        <v>27</v>
      </c>
      <c r="DZ3" s="196">
        <v>27</v>
      </c>
      <c r="EA3" s="196">
        <v>27</v>
      </c>
      <c r="EB3" s="196">
        <v>27</v>
      </c>
      <c r="EC3" s="196">
        <v>27</v>
      </c>
      <c r="ED3" s="196">
        <v>27</v>
      </c>
      <c r="EE3" s="196">
        <v>27</v>
      </c>
      <c r="EF3" s="196">
        <v>27</v>
      </c>
      <c r="EG3" s="196">
        <v>27</v>
      </c>
      <c r="EH3" s="196">
        <v>27</v>
      </c>
      <c r="EI3" s="196">
        <v>27</v>
      </c>
      <c r="EJ3" s="196">
        <v>27</v>
      </c>
      <c r="EK3" s="196">
        <v>27</v>
      </c>
      <c r="EL3" s="196">
        <v>27</v>
      </c>
      <c r="EM3" s="196">
        <v>27</v>
      </c>
      <c r="EN3" s="196">
        <v>27</v>
      </c>
      <c r="EO3" s="196">
        <v>27</v>
      </c>
      <c r="EP3" s="196">
        <v>27</v>
      </c>
      <c r="EQ3" s="196">
        <v>27</v>
      </c>
      <c r="ER3" s="196">
        <v>27</v>
      </c>
      <c r="ES3" s="196">
        <v>27</v>
      </c>
      <c r="ET3" s="196">
        <v>27</v>
      </c>
      <c r="EU3" s="196">
        <v>27</v>
      </c>
      <c r="EV3" s="196">
        <v>27</v>
      </c>
      <c r="EW3" s="196">
        <v>28</v>
      </c>
      <c r="EX3" s="196">
        <v>27</v>
      </c>
      <c r="EY3" s="196">
        <v>28</v>
      </c>
      <c r="EZ3" s="196">
        <v>27</v>
      </c>
      <c r="FA3" s="196">
        <v>28</v>
      </c>
      <c r="FB3" s="196">
        <v>27</v>
      </c>
      <c r="FC3" s="196">
        <v>28</v>
      </c>
      <c r="FD3" s="196">
        <v>27</v>
      </c>
      <c r="FE3" s="196">
        <v>27</v>
      </c>
      <c r="FF3" s="196">
        <v>27</v>
      </c>
      <c r="FG3" s="196">
        <v>27</v>
      </c>
      <c r="FH3" s="196">
        <v>27</v>
      </c>
      <c r="FI3" s="196">
        <v>27</v>
      </c>
      <c r="FJ3" s="196">
        <v>27</v>
      </c>
      <c r="FK3" s="196">
        <v>27</v>
      </c>
      <c r="FL3" s="196">
        <v>27</v>
      </c>
      <c r="FM3" s="196">
        <v>27</v>
      </c>
      <c r="FN3" s="196">
        <v>27</v>
      </c>
      <c r="FO3" s="196">
        <v>27</v>
      </c>
      <c r="FP3" s="196">
        <v>27</v>
      </c>
      <c r="FQ3" s="196">
        <v>27</v>
      </c>
    </row>
    <row r="4" spans="1:173" s="19" customFormat="1" ht="20.100000000000001" customHeight="1">
      <c r="A4" s="28" t="s">
        <v>27</v>
      </c>
      <c r="B4" s="188" t="s">
        <v>24</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90"/>
      <c r="AV4" s="190"/>
      <c r="AW4" s="96" t="str">
        <f>"【指定課題】"&amp;実施要領!C19</f>
        <v>【指定課題】1.1 施設等更新に係る対応について</v>
      </c>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177"/>
      <c r="CQ4" s="97"/>
      <c r="CR4" s="97"/>
      <c r="CS4" s="97"/>
      <c r="CT4" s="97"/>
      <c r="CU4" s="97"/>
      <c r="CV4" s="97"/>
      <c r="CW4" s="97"/>
      <c r="CX4" s="97"/>
      <c r="CY4" s="97"/>
      <c r="CZ4" s="97"/>
      <c r="DA4" s="97"/>
      <c r="DB4" s="97"/>
      <c r="DC4" s="97"/>
      <c r="DD4" s="97"/>
      <c r="DE4" s="97"/>
      <c r="DF4" s="97"/>
      <c r="DG4" s="97"/>
      <c r="DH4" s="97"/>
      <c r="DI4" s="97"/>
      <c r="DJ4" s="97"/>
      <c r="DK4" s="97"/>
      <c r="DL4" s="97"/>
      <c r="DM4" s="97"/>
      <c r="DN4" s="97"/>
      <c r="DO4" s="99"/>
      <c r="DP4" s="102" t="str">
        <f>実施要領!C67</f>
        <v>1.2 旧管路の有効利用について</v>
      </c>
      <c r="DQ4" s="103"/>
      <c r="DR4" s="103"/>
      <c r="DS4" s="103"/>
      <c r="DT4" s="103"/>
      <c r="DU4" s="103"/>
      <c r="DV4" s="103"/>
      <c r="DW4" s="110" t="str">
        <f>実施要領!C72</f>
        <v>1.3 豪雨による浄水場や取水施設などの浸水被害及び、災害時における工業用水の供給について</v>
      </c>
      <c r="DX4" s="111"/>
      <c r="DY4" s="111"/>
      <c r="DZ4" s="111"/>
      <c r="EA4" s="111"/>
      <c r="EB4" s="111"/>
      <c r="EC4" s="111"/>
      <c r="ED4" s="111"/>
      <c r="EE4" s="111"/>
      <c r="EF4" s="111"/>
      <c r="EG4" s="111"/>
      <c r="EH4" s="111"/>
      <c r="EI4" s="111"/>
      <c r="EJ4" s="331" t="str">
        <f>実施要領!C89</f>
        <v>1.4 アセットマネジメント指針による設備更新について</v>
      </c>
      <c r="EK4" s="332"/>
      <c r="EL4" s="344"/>
      <c r="EM4" s="127" t="str">
        <f>実施要領!C96</f>
        <v>2.1 新規ユーザーが既存ユーザーへの分岐管を利用する場合の取扱いについて</v>
      </c>
      <c r="EN4" s="128"/>
      <c r="EO4" s="128"/>
      <c r="EP4" s="128"/>
      <c r="EQ4" s="128"/>
      <c r="ER4" s="127"/>
      <c r="ES4" s="128"/>
      <c r="ET4" s="128"/>
      <c r="EU4" s="96" t="str">
        <f>実施要領!C100</f>
        <v>2.2 赤字事業の経営健全化に向けた対応について</v>
      </c>
      <c r="EV4" s="97"/>
      <c r="EW4" s="97"/>
      <c r="EX4" s="97"/>
      <c r="EY4" s="97"/>
      <c r="EZ4" s="97"/>
      <c r="FA4" s="97"/>
      <c r="FB4" s="97"/>
      <c r="FC4" s="97"/>
      <c r="FD4" s="209" t="str">
        <f>実施要領!C104</f>
        <v>2.3 工業用水道事業の広報、ＰＲ活動への取組状況について</v>
      </c>
      <c r="FE4" s="103"/>
      <c r="FF4" s="103"/>
      <c r="FG4" s="103"/>
      <c r="FH4" s="103"/>
      <c r="FI4" s="110" t="str">
        <f>実施要領!C109</f>
        <v>2.4 工業用水の温度上昇に係る対策について</v>
      </c>
      <c r="FJ4" s="111"/>
      <c r="FK4" s="111"/>
      <c r="FL4" s="111"/>
      <c r="FM4" s="111"/>
      <c r="FN4" s="111"/>
      <c r="FO4" s="331" t="str">
        <f>実施要領!C116</f>
        <v>2.5 工業用水道施設の保守管理におけるＩｏＴなどの新技術の活用について</v>
      </c>
      <c r="FP4" s="332"/>
      <c r="FQ4" s="344"/>
    </row>
    <row r="5" spans="1:173" s="19" customFormat="1" ht="20.100000000000001" customHeight="1">
      <c r="A5" s="29" t="s">
        <v>28</v>
      </c>
      <c r="B5" s="188" t="s">
        <v>151</v>
      </c>
      <c r="C5" s="189"/>
      <c r="D5" s="189"/>
      <c r="E5" s="189"/>
      <c r="F5" s="191"/>
      <c r="G5" s="188" t="s">
        <v>152</v>
      </c>
      <c r="H5" s="189"/>
      <c r="I5" s="189"/>
      <c r="J5" s="189"/>
      <c r="K5" s="191"/>
      <c r="L5" s="188" t="s">
        <v>153</v>
      </c>
      <c r="M5" s="189"/>
      <c r="N5" s="189"/>
      <c r="O5" s="189"/>
      <c r="P5" s="191"/>
      <c r="Q5" s="188" t="s">
        <v>154</v>
      </c>
      <c r="R5" s="189"/>
      <c r="S5" s="189"/>
      <c r="T5" s="189"/>
      <c r="U5" s="191"/>
      <c r="V5" s="188" t="s">
        <v>155</v>
      </c>
      <c r="W5" s="189"/>
      <c r="X5" s="189"/>
      <c r="Y5" s="189"/>
      <c r="Z5" s="191"/>
      <c r="AA5" s="188" t="s">
        <v>156</v>
      </c>
      <c r="AB5" s="189"/>
      <c r="AC5" s="189"/>
      <c r="AD5" s="189"/>
      <c r="AE5" s="191"/>
      <c r="AF5" s="188" t="s">
        <v>157</v>
      </c>
      <c r="AG5" s="189"/>
      <c r="AH5" s="189"/>
      <c r="AI5" s="189"/>
      <c r="AJ5" s="191"/>
      <c r="AK5" s="188" t="s">
        <v>158</v>
      </c>
      <c r="AL5" s="189"/>
      <c r="AM5" s="189"/>
      <c r="AN5" s="189"/>
      <c r="AO5" s="191"/>
      <c r="AP5" s="188" t="s">
        <v>159</v>
      </c>
      <c r="AQ5" s="189"/>
      <c r="AR5" s="189"/>
      <c r="AS5" s="189"/>
      <c r="AT5" s="191"/>
      <c r="AU5" s="190" t="s">
        <v>364</v>
      </c>
      <c r="AV5" s="192"/>
      <c r="AW5" s="98" t="str">
        <f>実施要領!D20</f>
        <v xml:space="preserve">1.1.1 管路更新に係る種々の課題について </v>
      </c>
      <c r="AX5" s="97"/>
      <c r="AY5" s="97"/>
      <c r="AZ5" s="97"/>
      <c r="BA5" s="97"/>
      <c r="BB5" s="97"/>
      <c r="BC5" s="97"/>
      <c r="BD5" s="97"/>
      <c r="BE5" s="97"/>
      <c r="BF5" s="97"/>
      <c r="BG5" s="97"/>
      <c r="BH5" s="97"/>
      <c r="BI5" s="96" t="str">
        <f>実施要領!D27</f>
        <v>1.1.2 水管橋更新に係る種々の課題について</v>
      </c>
      <c r="BJ5" s="97"/>
      <c r="BK5" s="97"/>
      <c r="BL5" s="97"/>
      <c r="BM5" s="97"/>
      <c r="BN5" s="97"/>
      <c r="BO5" s="97"/>
      <c r="BP5" s="97"/>
      <c r="BQ5" s="97"/>
      <c r="BR5" s="97"/>
      <c r="BS5" s="97"/>
      <c r="BT5" s="97"/>
      <c r="BU5" s="97"/>
      <c r="BV5" s="97"/>
      <c r="BW5" s="97"/>
      <c r="BX5" s="97"/>
      <c r="BY5" s="96" t="str">
        <f>実施要領!D35</f>
        <v>1.1.3 浄水場、取水場更新に係る種々の課題について</v>
      </c>
      <c r="BZ5" s="97"/>
      <c r="CA5" s="97"/>
      <c r="CB5" s="97"/>
      <c r="CC5" s="97"/>
      <c r="CD5" s="97"/>
      <c r="CE5" s="97"/>
      <c r="CF5" s="97"/>
      <c r="CG5" s="97"/>
      <c r="CH5" s="97"/>
      <c r="CI5" s="97"/>
      <c r="CJ5" s="97"/>
      <c r="CK5" s="97"/>
      <c r="CL5" s="97"/>
      <c r="CM5" s="97"/>
      <c r="CN5" s="97"/>
      <c r="CO5" s="96" t="str">
        <f>実施要領!D44</f>
        <v>1.1.4 布設後長期間が経過している溶接鋼管の取り扱いについて</v>
      </c>
      <c r="CP5" s="177"/>
      <c r="CQ5" s="97"/>
      <c r="CR5" s="97"/>
      <c r="CS5" s="97"/>
      <c r="CT5" s="97"/>
      <c r="CU5" s="97"/>
      <c r="CV5" s="97"/>
      <c r="CW5" s="97"/>
      <c r="CX5" s="96" t="str">
        <f>実施要領!D51</f>
        <v>1.1.5 ポンプ場の予備電源確保等及び電力会社との電圧降下対策の対応について</v>
      </c>
      <c r="CY5" s="97"/>
      <c r="CZ5" s="97"/>
      <c r="DA5" s="97"/>
      <c r="DB5" s="97"/>
      <c r="DC5" s="97"/>
      <c r="DD5" s="97"/>
      <c r="DE5" s="97"/>
      <c r="DF5" s="97"/>
      <c r="DG5" s="97"/>
      <c r="DH5" s="97"/>
      <c r="DI5" s="96" t="str">
        <f>実施要領!D62</f>
        <v>1.1.6 工業用水道管路の仕切弁の点検について</v>
      </c>
      <c r="DJ5" s="97"/>
      <c r="DK5" s="97"/>
      <c r="DL5" s="97"/>
      <c r="DM5" s="97"/>
      <c r="DN5" s="97"/>
      <c r="DO5" s="97"/>
      <c r="DP5" s="102"/>
      <c r="DQ5" s="103"/>
      <c r="DR5" s="103"/>
      <c r="DS5" s="103"/>
      <c r="DT5" s="103"/>
      <c r="DU5" s="103"/>
      <c r="DV5" s="103"/>
      <c r="DW5" s="110"/>
      <c r="DX5" s="111"/>
      <c r="DY5" s="111"/>
      <c r="DZ5" s="111"/>
      <c r="EA5" s="111"/>
      <c r="EB5" s="111"/>
      <c r="EC5" s="111"/>
      <c r="ED5" s="111"/>
      <c r="EE5" s="111"/>
      <c r="EF5" s="111"/>
      <c r="EG5" s="111"/>
      <c r="EH5" s="111"/>
      <c r="EI5" s="111"/>
      <c r="EJ5" s="119"/>
      <c r="EK5" s="120"/>
      <c r="EL5" s="120"/>
      <c r="EM5" s="127"/>
      <c r="EN5" s="128"/>
      <c r="EO5" s="128"/>
      <c r="EP5" s="128"/>
      <c r="EQ5" s="128"/>
      <c r="ER5" s="128"/>
      <c r="ES5" s="128"/>
      <c r="ET5" s="128"/>
      <c r="EU5" s="96"/>
      <c r="EV5" s="97"/>
      <c r="EW5" s="97"/>
      <c r="EX5" s="97"/>
      <c r="EY5" s="97"/>
      <c r="EZ5" s="97"/>
      <c r="FA5" s="97"/>
      <c r="FB5" s="97"/>
      <c r="FC5" s="97"/>
      <c r="FD5" s="102"/>
      <c r="FE5" s="103"/>
      <c r="FF5" s="103"/>
      <c r="FG5" s="103"/>
      <c r="FH5" s="103"/>
      <c r="FI5" s="110"/>
      <c r="FJ5" s="111"/>
      <c r="FK5" s="111"/>
      <c r="FL5" s="111"/>
      <c r="FM5" s="111"/>
      <c r="FN5" s="111"/>
      <c r="FO5" s="137"/>
      <c r="FP5" s="184"/>
      <c r="FQ5" s="138"/>
    </row>
    <row r="6" spans="1:173" s="87" customFormat="1" ht="31.5" customHeight="1">
      <c r="A6" s="198" t="s">
        <v>360</v>
      </c>
      <c r="B6" s="84"/>
      <c r="C6" s="85"/>
      <c r="D6" s="85"/>
      <c r="E6" s="85"/>
      <c r="F6" s="86"/>
      <c r="G6" s="84"/>
      <c r="H6" s="85"/>
      <c r="I6" s="85"/>
      <c r="J6" s="85"/>
      <c r="K6" s="86"/>
      <c r="L6" s="84"/>
      <c r="M6" s="85"/>
      <c r="N6" s="85"/>
      <c r="O6" s="85"/>
      <c r="P6" s="86"/>
      <c r="Q6" s="84"/>
      <c r="R6" s="85"/>
      <c r="S6" s="85"/>
      <c r="T6" s="85"/>
      <c r="U6" s="86"/>
      <c r="V6" s="84"/>
      <c r="W6" s="85"/>
      <c r="X6" s="85"/>
      <c r="Y6" s="85"/>
      <c r="Z6" s="86"/>
      <c r="AA6" s="84"/>
      <c r="AB6" s="85"/>
      <c r="AC6" s="85"/>
      <c r="AD6" s="85"/>
      <c r="AE6" s="86"/>
      <c r="AF6" s="84"/>
      <c r="AG6" s="85"/>
      <c r="AH6" s="85"/>
      <c r="AI6" s="85"/>
      <c r="AJ6" s="86"/>
      <c r="AK6" s="84"/>
      <c r="AL6" s="85"/>
      <c r="AM6" s="85"/>
      <c r="AN6" s="85"/>
      <c r="AO6" s="86"/>
      <c r="AP6" s="84"/>
      <c r="AQ6" s="85"/>
      <c r="AR6" s="85"/>
      <c r="AS6" s="85"/>
      <c r="AT6" s="86"/>
      <c r="AU6" s="176"/>
      <c r="AV6" s="170"/>
      <c r="AW6" s="293" t="str">
        <f>実施要領!E21</f>
        <v>○更新工事の実施にあたり、都市部等の供給エリアにおける、他企業埋設管との調整、立坑用地の確保及び、仮配管やバイパス管による供給等の対策について</v>
      </c>
      <c r="AX6" s="294"/>
      <c r="AY6" s="294"/>
      <c r="AZ6" s="294"/>
      <c r="BA6" s="294"/>
      <c r="BB6" s="294"/>
      <c r="BC6" s="294"/>
      <c r="BD6" s="294"/>
      <c r="BE6" s="294"/>
      <c r="BF6" s="294"/>
      <c r="BG6" s="294"/>
      <c r="BH6" s="295"/>
      <c r="BI6" s="286" t="str">
        <f>実施要領!E28</f>
        <v>①水管橋更新工事における仮配管の方法やバイパス管布設による供給が遮断しない方策について</v>
      </c>
      <c r="BJ6" s="287"/>
      <c r="BK6" s="287"/>
      <c r="BL6" s="287"/>
      <c r="BM6" s="287"/>
      <c r="BN6" s="287"/>
      <c r="BO6" s="287"/>
      <c r="BP6" s="287"/>
      <c r="BQ6" s="286" t="str">
        <f>実施要領!E31</f>
        <v>②津波対策の観点から、河川横断の方法について。海沿いの水管橋は伏せ越しへの切り替えの検討について</v>
      </c>
      <c r="BR6" s="287"/>
      <c r="BS6" s="287"/>
      <c r="BT6" s="287"/>
      <c r="BU6" s="287"/>
      <c r="BV6" s="287"/>
      <c r="BW6" s="287"/>
      <c r="BX6" s="287"/>
      <c r="BY6" s="286" t="str">
        <f>実施要領!E36</f>
        <v>①浄水場や取水場の更新工事において、新たな大規模な用地の確保が必要であるため、公共用地、私有地などその候補地の検討過程や、施設面積の必要面積の算定方法、用地交渉などの公表できる情報について</v>
      </c>
      <c r="BZ6" s="287"/>
      <c r="CA6" s="287"/>
      <c r="CB6" s="287"/>
      <c r="CC6" s="287"/>
      <c r="CD6" s="287"/>
      <c r="CE6" s="287"/>
      <c r="CF6" s="287"/>
      <c r="CG6" s="288"/>
      <c r="CH6" s="286" t="str">
        <f>実施要領!E41</f>
        <v>②設備更新時における耐用年数の比較的短い建屋の取扱について</v>
      </c>
      <c r="CI6" s="287"/>
      <c r="CJ6" s="287"/>
      <c r="CK6" s="287"/>
      <c r="CL6" s="287"/>
      <c r="CM6" s="287"/>
      <c r="CN6" s="288"/>
      <c r="CO6" s="94" t="str">
        <f>実施要領!E45</f>
        <v>○溶接鋼管の使用（採用）状況、耐震性能の考え方、塗装被膜の考え方、使用年数の基準、更新時期の目安について</v>
      </c>
      <c r="CP6" s="178"/>
      <c r="CQ6" s="95"/>
      <c r="CR6" s="95"/>
      <c r="CS6" s="95"/>
      <c r="CT6" s="95"/>
      <c r="CU6" s="95"/>
      <c r="CV6" s="95"/>
      <c r="CW6" s="95"/>
      <c r="CX6" s="286" t="str">
        <f>実施要領!E52</f>
        <v>①災害により、全量ではなくとも給水を安定的に継続するための諸施策（電源系のリスク対策の充実化（予備電源の施設整備、予備電源の接続体制の確保、電源系のセパレート化の対応）、水運用面での諸対策、ユーザー調整による対応等）に係る取組事例について</v>
      </c>
      <c r="CY6" s="287"/>
      <c r="CZ6" s="287"/>
      <c r="DA6" s="287"/>
      <c r="DB6" s="287"/>
      <c r="DC6" s="287"/>
      <c r="DD6" s="287"/>
      <c r="DE6" s="287"/>
      <c r="DF6" s="288"/>
      <c r="DG6" s="306" t="str">
        <f>実施要領!E57</f>
        <v>②改修後のポンプ電動機の起動時において、電力系統に電圧変動（電圧降下）を与えることにより、周辺需要家への影響が懸念される。電力会社から受電設備の改善を求められる場合など、その対応方法等について</v>
      </c>
      <c r="DH6" s="307"/>
      <c r="DI6" s="286" t="str">
        <f>実施要領!E63</f>
        <v>○仕切弁の点検について、ユーザーへの影響を伴うため、開閉の試験はできていない状況であり、それに対する各事業体の実施状況について</v>
      </c>
      <c r="DJ6" s="287"/>
      <c r="DK6" s="287"/>
      <c r="DL6" s="287"/>
      <c r="DM6" s="287"/>
      <c r="DN6" s="287"/>
      <c r="DO6" s="288"/>
      <c r="DP6" s="315" t="str">
        <f>実施要領!E68</f>
        <v>○利用することがなくなった既存の管路に対する処置として、道路占用条件等により、撤去もしくは管路内中詰充填処理等が行われ、管路を撤去することなく、有効利用している事例等について</v>
      </c>
      <c r="DQ6" s="316"/>
      <c r="DR6" s="316"/>
      <c r="DS6" s="316"/>
      <c r="DT6" s="316"/>
      <c r="DU6" s="316"/>
      <c r="DV6" s="317"/>
      <c r="DW6" s="281" t="str">
        <f>実施要領!E73</f>
        <v>①豪雨による浄水場や取水施設などの浸水被害における、事例や対応方法等及び豪雨による浸水被害に対する危機管理マニュアルの整備について</v>
      </c>
      <c r="DX6" s="282"/>
      <c r="DY6" s="282"/>
      <c r="DZ6" s="282"/>
      <c r="EA6" s="283"/>
      <c r="EB6" s="281" t="str">
        <f>実施要領!E78</f>
        <v>②工水施設（管路）の復旧優先度について。また、防災担当部署（県､市､町）の緊急輸送道路の位置づけについて</v>
      </c>
      <c r="EC6" s="282"/>
      <c r="ED6" s="283"/>
      <c r="EE6" s="281" t="str">
        <f>実施要領!E83</f>
        <v>③発災後のユーザーへの供給の継続、ユーザーとの調整・相互連携について</v>
      </c>
      <c r="EF6" s="283"/>
      <c r="EG6" s="281" t="str">
        <f>実施要領!E86</f>
        <v>④発災時における他事業体からの応援体制やマニュアル等の整備について</v>
      </c>
      <c r="EH6" s="282"/>
      <c r="EI6" s="283"/>
      <c r="EJ6" s="313" t="str">
        <f>実施要領!E90</f>
        <v>○アセットマネジメントの評価点により更新の優先順位の決定における、管路の更新後の評価点について</v>
      </c>
      <c r="EK6" s="314"/>
      <c r="EL6" s="314"/>
      <c r="EM6" s="334" t="str">
        <f>実施要領!E97</f>
        <v>○新規ユーザーの敷地まで（公道下）の分岐管の布設費用及び維持管理並びに負担軽減措置について</v>
      </c>
      <c r="EN6" s="335"/>
      <c r="EO6" s="335"/>
      <c r="EP6" s="335"/>
      <c r="EQ6" s="335"/>
      <c r="ER6" s="335"/>
      <c r="ES6" s="335"/>
      <c r="ET6" s="336"/>
      <c r="EU6" s="286" t="str">
        <f>実施要領!E101</f>
        <v>○料金の引上げも含め赤字事業の経営健全化に向けての他県の取組状況について</v>
      </c>
      <c r="EV6" s="287"/>
      <c r="EW6" s="287"/>
      <c r="EX6" s="287"/>
      <c r="EY6" s="287"/>
      <c r="EZ6" s="287"/>
      <c r="FA6" s="287"/>
      <c r="FB6" s="287"/>
      <c r="FC6" s="288"/>
      <c r="FD6" s="315" t="str">
        <f>実施要領!E105</f>
        <v>○新規ユーザーの獲得につながるような有効な広報の方法について。（広報紙、ホームページの活用方法について）</v>
      </c>
      <c r="FE6" s="316"/>
      <c r="FF6" s="316"/>
      <c r="FG6" s="316"/>
      <c r="FH6" s="317"/>
      <c r="FI6" s="281" t="str">
        <f>実施要領!E110</f>
        <v>○近年水温が上昇しており、条例で定める温度を超過することも懸念されるところであり、工業用水の温度上昇に対し、何らかの対策状況及びトラブル等の発生事例について</v>
      </c>
      <c r="FJ6" s="282"/>
      <c r="FK6" s="282"/>
      <c r="FL6" s="282"/>
      <c r="FM6" s="282"/>
      <c r="FN6" s="283"/>
      <c r="FO6" s="313" t="str">
        <f>実施要領!E117</f>
        <v>○施設の巡視・点検業務において、デジタルデータの活用の保守管理における新技術の活用について</v>
      </c>
      <c r="FP6" s="314"/>
      <c r="FQ6" s="343"/>
    </row>
    <row r="7" spans="1:173" s="19" customFormat="1" ht="20.100000000000001" customHeight="1">
      <c r="B7" s="186" t="s">
        <v>4</v>
      </c>
      <c r="C7" s="193" t="s">
        <v>346</v>
      </c>
      <c r="D7" s="186" t="s">
        <v>11</v>
      </c>
      <c r="E7" s="186" t="s">
        <v>1</v>
      </c>
      <c r="F7" s="186" t="s">
        <v>4</v>
      </c>
      <c r="G7" s="193" t="s">
        <v>346</v>
      </c>
      <c r="H7" s="186" t="s">
        <v>11</v>
      </c>
      <c r="I7" s="186" t="s">
        <v>1</v>
      </c>
      <c r="J7" s="186" t="s">
        <v>4</v>
      </c>
      <c r="K7" s="193" t="s">
        <v>346</v>
      </c>
      <c r="L7" s="186" t="s">
        <v>11</v>
      </c>
      <c r="M7" s="186" t="s">
        <v>1</v>
      </c>
      <c r="N7" s="186" t="s">
        <v>4</v>
      </c>
      <c r="O7" s="193" t="s">
        <v>346</v>
      </c>
      <c r="P7" s="186" t="s">
        <v>11</v>
      </c>
      <c r="Q7" s="186" t="s">
        <v>1</v>
      </c>
      <c r="R7" s="186" t="s">
        <v>4</v>
      </c>
      <c r="S7" s="193" t="s">
        <v>346</v>
      </c>
      <c r="T7" s="186" t="s">
        <v>11</v>
      </c>
      <c r="U7" s="186" t="s">
        <v>1</v>
      </c>
      <c r="V7" s="186" t="s">
        <v>4</v>
      </c>
      <c r="W7" s="193" t="s">
        <v>346</v>
      </c>
      <c r="X7" s="186" t="s">
        <v>11</v>
      </c>
      <c r="Y7" s="186" t="s">
        <v>1</v>
      </c>
      <c r="Z7" s="186" t="s">
        <v>4</v>
      </c>
      <c r="AA7" s="193" t="s">
        <v>346</v>
      </c>
      <c r="AB7" s="186" t="s">
        <v>11</v>
      </c>
      <c r="AC7" s="186" t="s">
        <v>1</v>
      </c>
      <c r="AD7" s="186" t="s">
        <v>4</v>
      </c>
      <c r="AE7" s="193" t="s">
        <v>346</v>
      </c>
      <c r="AF7" s="186" t="s">
        <v>11</v>
      </c>
      <c r="AG7" s="186" t="s">
        <v>1</v>
      </c>
      <c r="AH7" s="186" t="s">
        <v>4</v>
      </c>
      <c r="AI7" s="193" t="s">
        <v>346</v>
      </c>
      <c r="AJ7" s="186" t="s">
        <v>11</v>
      </c>
      <c r="AK7" s="186" t="s">
        <v>1</v>
      </c>
      <c r="AL7" s="186" t="s">
        <v>4</v>
      </c>
      <c r="AM7" s="193" t="s">
        <v>346</v>
      </c>
      <c r="AN7" s="186" t="s">
        <v>11</v>
      </c>
      <c r="AO7" s="186" t="s">
        <v>1</v>
      </c>
      <c r="AP7" s="186" t="s">
        <v>4</v>
      </c>
      <c r="AQ7" s="193" t="s">
        <v>346</v>
      </c>
      <c r="AR7" s="186" t="s">
        <v>11</v>
      </c>
      <c r="AS7" s="186" t="s">
        <v>1</v>
      </c>
      <c r="AT7" s="186" t="s">
        <v>4</v>
      </c>
      <c r="AU7" s="187" t="s">
        <v>319</v>
      </c>
      <c r="AV7" s="187" t="s">
        <v>320</v>
      </c>
      <c r="AW7" s="299" t="str">
        <f>"質問1 "&amp;実施要領!G23</f>
        <v>質問1 都市部等の供給エリアにおける他企業埋設管との調整事例</v>
      </c>
      <c r="AX7" s="300"/>
      <c r="AY7" s="299" t="str">
        <f>"質問2 "&amp;実施要領!G24</f>
        <v>質問2 都市部等の供給エリアにおける立坑用地確保の対応事例</v>
      </c>
      <c r="AZ7" s="300"/>
      <c r="BA7" s="286" t="str">
        <f>"質問3 "&amp;実施要領!G25</f>
        <v>質問3 工業用水の供給を止めずに工事を実施した事例</v>
      </c>
      <c r="BB7" s="287"/>
      <c r="BC7" s="287"/>
      <c r="BD7" s="287"/>
      <c r="BE7" s="287"/>
      <c r="BF7" s="287"/>
      <c r="BG7" s="287"/>
      <c r="BH7" s="288"/>
      <c r="BI7" s="94" t="str">
        <f>"質問4 "&amp;実施要領!G29</f>
        <v>質問4 工業用水の供給を止めずに水管橋更新工事を実施した事例</v>
      </c>
      <c r="BJ7" s="95"/>
      <c r="BK7" s="95"/>
      <c r="BL7" s="141"/>
      <c r="BM7" s="141"/>
      <c r="BN7" s="141"/>
      <c r="BO7" s="141"/>
      <c r="BP7" s="141"/>
      <c r="BQ7" s="286" t="str">
        <f>"質問5 "&amp;実施要領!G33</f>
        <v>質問5 海沿いの河川横断箇所における水管橋について、津波対策を実施した事例</v>
      </c>
      <c r="BR7" s="287"/>
      <c r="BS7" s="287"/>
      <c r="BT7" s="287"/>
      <c r="BU7" s="287"/>
      <c r="BV7" s="287"/>
      <c r="BW7" s="287"/>
      <c r="BX7" s="287"/>
      <c r="BY7" s="286" t="str">
        <f>"質問6 "&amp;実施要領!G39</f>
        <v>質問6 取水場や浄水場の更新工事にあたり、新たな用地の検討の実施</v>
      </c>
      <c r="BZ7" s="287"/>
      <c r="CA7" s="287"/>
      <c r="CB7" s="287"/>
      <c r="CC7" s="287"/>
      <c r="CD7" s="287"/>
      <c r="CE7" s="287"/>
      <c r="CF7" s="287"/>
      <c r="CG7" s="288"/>
      <c r="CH7" s="286" t="str">
        <f>"質問7 "&amp;実施要領!G42</f>
        <v>質問7 機械・電気設備更新時における建屋の取扱い方</v>
      </c>
      <c r="CI7" s="287"/>
      <c r="CJ7" s="287"/>
      <c r="CK7" s="287"/>
      <c r="CL7" s="287"/>
      <c r="CM7" s="287"/>
      <c r="CN7" s="288"/>
      <c r="CO7" s="286" t="str">
        <f>"質問8 "&amp;実施要領!G47</f>
        <v>質問8 溶接鋼管の使用（採用）状況について、布設後40年を経過している管路</v>
      </c>
      <c r="CP7" s="287"/>
      <c r="CQ7" s="287"/>
      <c r="CR7" s="288"/>
      <c r="CS7" s="286" t="str">
        <f>"質問9 "&amp;実施要領!G48</f>
        <v>質問9 溶接鋼管の内面、外面の塗装被膜の考え方</v>
      </c>
      <c r="CT7" s="288"/>
      <c r="CU7" s="310" t="str">
        <f>"質問10 "&amp;実施要領!G49</f>
        <v>質問10 溶接鋼管の更新年数（使用年数）の考え方</v>
      </c>
      <c r="CV7" s="311"/>
      <c r="CW7" s="312"/>
      <c r="CX7" s="286" t="str">
        <f>"質問11 "&amp;実施要領!G55</f>
        <v>質問11 災害時において、全量ではなくとも給水を安定的に継続するために実施している取組み</v>
      </c>
      <c r="CY7" s="287"/>
      <c r="CZ7" s="287"/>
      <c r="DA7" s="287"/>
      <c r="DB7" s="287"/>
      <c r="DC7" s="287"/>
      <c r="DD7" s="287"/>
      <c r="DE7" s="287"/>
      <c r="DF7" s="288"/>
      <c r="DG7" s="286" t="str">
        <f>"質問12 "&amp;実施要領!G60</f>
        <v>質問12 電力会社から受電設備の改善を求められた事例</v>
      </c>
      <c r="DH7" s="288"/>
      <c r="DI7" s="286" t="str">
        <f>"質問13 "&amp;実施要領!G65</f>
        <v>質問13 計画的な仕切弁の点検（開閉の動作等）の実施</v>
      </c>
      <c r="DJ7" s="287"/>
      <c r="DK7" s="287"/>
      <c r="DL7" s="287"/>
      <c r="DM7" s="287"/>
      <c r="DN7" s="287"/>
      <c r="DO7" s="288"/>
      <c r="DP7" s="315" t="str">
        <f>"質問14 "&amp;実施要領!G70</f>
        <v>質問14 利用しなくなった既存管路における処置の事例</v>
      </c>
      <c r="DQ7" s="316"/>
      <c r="DR7" s="316"/>
      <c r="DS7" s="316"/>
      <c r="DT7" s="316"/>
      <c r="DU7" s="316"/>
      <c r="DV7" s="317"/>
      <c r="DW7" s="194" t="str">
        <f>"質問15 "&amp;実施要領!G75</f>
        <v>質問15 浸水被害に対する危機管理マニュアルの整備</v>
      </c>
      <c r="DX7" s="281" t="str">
        <f>"質問16 "&amp;実施要領!G76</f>
        <v>質問16 浸水被害の事例及び対応方法についての事例</v>
      </c>
      <c r="DY7" s="282"/>
      <c r="DZ7" s="282"/>
      <c r="EA7" s="283"/>
      <c r="EB7" s="213" t="str">
        <f>"質問17 "&amp;実施要領!G80</f>
        <v>質問17 災害時における工水施設（管路）の復旧優先度の設定</v>
      </c>
      <c r="EC7" s="289" t="str">
        <f>"質問18 "&amp;実施要領!G81</f>
        <v>質問18 復旧優先度を決定する際の条件として緊急輸送道路の埋設管であることを考慮したか否か</v>
      </c>
      <c r="ED7" s="290"/>
      <c r="EE7" s="289" t="str">
        <f>"質問19 "&amp;実施要領!G84</f>
        <v>質問19 発災後における工業用水の供給継続に関するユーザーとの調整の実施</v>
      </c>
      <c r="EF7" s="290"/>
      <c r="EG7" s="281" t="str">
        <f>"質問20 "&amp;実施要領!G87</f>
        <v>質問20 発災時における他事業体からの応援体制マニュアルの整備</v>
      </c>
      <c r="EH7" s="282"/>
      <c r="EI7" s="283"/>
      <c r="EJ7" s="328" t="str">
        <f>"質問21 "&amp;実施要領!G91</f>
        <v>質問21 管路更新後における「工業用水道施設　更新・耐震・アセットマネジメント指針（平成25年3月）（経済産業省）」に基づいた評価の実施</v>
      </c>
      <c r="EK7" s="329"/>
      <c r="EL7" s="330"/>
      <c r="EM7" s="337" t="str">
        <f>"質問22 "&amp;実施要領!G98</f>
        <v>質問22 新規ユーザーが既存ユーザーへの分岐管を利用する事例</v>
      </c>
      <c r="EN7" s="338"/>
      <c r="EO7" s="338"/>
      <c r="EP7" s="338"/>
      <c r="EQ7" s="338"/>
      <c r="ER7" s="338"/>
      <c r="ES7" s="338"/>
      <c r="ET7" s="339"/>
      <c r="EU7" s="286" t="str">
        <f>"質問23 "&amp;実施要領!G102</f>
        <v>質問23 料金の引き上げを含めた赤字事業の経営健全化対策について、具体的な取組み事例</v>
      </c>
      <c r="EV7" s="287"/>
      <c r="EW7" s="287"/>
      <c r="EX7" s="287"/>
      <c r="EY7" s="287"/>
      <c r="EZ7" s="287"/>
      <c r="FA7" s="287"/>
      <c r="FB7" s="287"/>
      <c r="FC7" s="288"/>
      <c r="FD7" s="315" t="str">
        <f>"質問24 "&amp;実施要領!G107</f>
        <v>質問24 新規ユーザー獲得に有効な方策、取組みの事例</v>
      </c>
      <c r="FE7" s="316"/>
      <c r="FF7" s="316"/>
      <c r="FG7" s="316"/>
      <c r="FH7" s="317"/>
      <c r="FI7" s="167" t="str">
        <f>"質問25 "&amp;実施要領!G112</f>
        <v>質問25 工業用水の供給水温について、条例やその他による設定</v>
      </c>
      <c r="FJ7" s="281" t="str">
        <f>"質問26 "&amp;実施要領!G113</f>
        <v>質問26 水温上昇に関するトラブル等が発生した事例</v>
      </c>
      <c r="FK7" s="283"/>
      <c r="FL7" s="281" t="str">
        <f>"質問27 "&amp;実施要領!G114</f>
        <v>質問27 工業用水の供給水温について、何らかの対策事例</v>
      </c>
      <c r="FM7" s="282"/>
      <c r="FN7" s="283"/>
      <c r="FO7" s="313" t="str">
        <f>"質問28 "&amp;実施要領!G118</f>
        <v>質問28 ＩｏＴを活用した保守管理の導入</v>
      </c>
      <c r="FP7" s="314"/>
      <c r="FQ7" s="343"/>
    </row>
    <row r="8" spans="1:173" s="19" customFormat="1" ht="20.100000000000001" customHeight="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171"/>
      <c r="AV8" s="171"/>
      <c r="AW8" s="160" t="s">
        <v>214</v>
      </c>
      <c r="AX8" s="274" t="s">
        <v>71</v>
      </c>
      <c r="AY8" s="161" t="s">
        <v>214</v>
      </c>
      <c r="AZ8" s="80" t="s">
        <v>345</v>
      </c>
      <c r="BA8" s="161" t="s">
        <v>214</v>
      </c>
      <c r="BB8" s="296" t="s">
        <v>73</v>
      </c>
      <c r="BC8" s="297"/>
      <c r="BD8" s="297"/>
      <c r="BE8" s="297"/>
      <c r="BF8" s="297"/>
      <c r="BG8" s="297"/>
      <c r="BH8" s="298"/>
      <c r="BI8" s="161" t="s">
        <v>214</v>
      </c>
      <c r="BJ8" s="296" t="s">
        <v>73</v>
      </c>
      <c r="BK8" s="297"/>
      <c r="BL8" s="297"/>
      <c r="BM8" s="297"/>
      <c r="BN8" s="297"/>
      <c r="BO8" s="297"/>
      <c r="BP8" s="298"/>
      <c r="BQ8" s="161" t="s">
        <v>214</v>
      </c>
      <c r="BR8" s="296" t="s">
        <v>73</v>
      </c>
      <c r="BS8" s="297"/>
      <c r="BT8" s="297"/>
      <c r="BU8" s="297"/>
      <c r="BV8" s="297"/>
      <c r="BW8" s="297"/>
      <c r="BX8" s="298"/>
      <c r="BY8" s="20" t="s">
        <v>214</v>
      </c>
      <c r="BZ8" s="278" t="s">
        <v>371</v>
      </c>
      <c r="CA8" s="279"/>
      <c r="CB8" s="279"/>
      <c r="CC8" s="279"/>
      <c r="CD8" s="279"/>
      <c r="CE8" s="279"/>
      <c r="CF8" s="279"/>
      <c r="CG8" s="280"/>
      <c r="CH8" s="276" t="s">
        <v>277</v>
      </c>
      <c r="CI8" s="277"/>
      <c r="CJ8" s="284" t="s">
        <v>376</v>
      </c>
      <c r="CK8" s="285"/>
      <c r="CL8" s="278" t="s">
        <v>293</v>
      </c>
      <c r="CM8" s="279"/>
      <c r="CN8" s="280"/>
      <c r="CO8" s="20" t="s">
        <v>214</v>
      </c>
      <c r="CP8" s="276" t="s">
        <v>344</v>
      </c>
      <c r="CQ8" s="350"/>
      <c r="CR8" s="277"/>
      <c r="CS8" s="90" t="s">
        <v>269</v>
      </c>
      <c r="CT8" s="90" t="s">
        <v>270</v>
      </c>
      <c r="CU8" s="20" t="s">
        <v>268</v>
      </c>
      <c r="CV8" s="80" t="s">
        <v>343</v>
      </c>
      <c r="CW8" s="21" t="s">
        <v>342</v>
      </c>
      <c r="CX8" s="20" t="s">
        <v>214</v>
      </c>
      <c r="CY8" s="278" t="s">
        <v>267</v>
      </c>
      <c r="CZ8" s="279"/>
      <c r="DA8" s="279"/>
      <c r="DB8" s="279"/>
      <c r="DC8" s="279"/>
      <c r="DD8" s="279"/>
      <c r="DE8" s="279"/>
      <c r="DF8" s="280"/>
      <c r="DG8" s="20" t="s">
        <v>214</v>
      </c>
      <c r="DH8" s="80" t="s">
        <v>381</v>
      </c>
      <c r="DI8" s="20" t="s">
        <v>266</v>
      </c>
      <c r="DJ8" s="278" t="s">
        <v>340</v>
      </c>
      <c r="DK8" s="279"/>
      <c r="DL8" s="279"/>
      <c r="DM8" s="279"/>
      <c r="DN8" s="279"/>
      <c r="DO8" s="280"/>
      <c r="DP8" s="165" t="s">
        <v>214</v>
      </c>
      <c r="DQ8" s="301" t="s">
        <v>337</v>
      </c>
      <c r="DR8" s="302"/>
      <c r="DS8" s="302"/>
      <c r="DT8" s="302"/>
      <c r="DU8" s="302"/>
      <c r="DV8" s="303"/>
      <c r="DW8" s="164" t="s">
        <v>266</v>
      </c>
      <c r="DX8" s="164" t="s">
        <v>214</v>
      </c>
      <c r="DY8" s="318" t="s">
        <v>336</v>
      </c>
      <c r="DZ8" s="319"/>
      <c r="EA8" s="320"/>
      <c r="EB8" s="164" t="s">
        <v>266</v>
      </c>
      <c r="EC8" s="164" t="s">
        <v>266</v>
      </c>
      <c r="ED8" s="112" t="s">
        <v>97</v>
      </c>
      <c r="EE8" s="164" t="s">
        <v>266</v>
      </c>
      <c r="EF8" s="304" t="s">
        <v>335</v>
      </c>
      <c r="EG8" s="152" t="s">
        <v>216</v>
      </c>
      <c r="EH8" s="281" t="s">
        <v>217</v>
      </c>
      <c r="EI8" s="283"/>
      <c r="EJ8" s="163" t="s">
        <v>266</v>
      </c>
      <c r="EK8" s="331" t="s">
        <v>332</v>
      </c>
      <c r="EL8" s="332"/>
      <c r="EM8" s="162" t="s">
        <v>214</v>
      </c>
      <c r="EN8" s="340" t="s">
        <v>330</v>
      </c>
      <c r="EO8" s="341"/>
      <c r="EP8" s="341"/>
      <c r="EQ8" s="341"/>
      <c r="ER8" s="341"/>
      <c r="ES8" s="341"/>
      <c r="ET8" s="342"/>
      <c r="EU8" s="20" t="s">
        <v>214</v>
      </c>
      <c r="EV8" s="278" t="s">
        <v>397</v>
      </c>
      <c r="EW8" s="279"/>
      <c r="EX8" s="279"/>
      <c r="EY8" s="279"/>
      <c r="EZ8" s="279"/>
      <c r="FA8" s="279"/>
      <c r="FB8" s="279"/>
      <c r="FC8" s="280"/>
      <c r="FD8" s="165" t="s">
        <v>214</v>
      </c>
      <c r="FE8" s="301" t="s">
        <v>323</v>
      </c>
      <c r="FF8" s="302"/>
      <c r="FG8" s="302"/>
      <c r="FH8" s="303"/>
      <c r="FI8" s="164" t="s">
        <v>266</v>
      </c>
      <c r="FJ8" s="164" t="s">
        <v>214</v>
      </c>
      <c r="FK8" s="112" t="s">
        <v>323</v>
      </c>
      <c r="FL8" s="164" t="s">
        <v>214</v>
      </c>
      <c r="FM8" s="353" t="s">
        <v>148</v>
      </c>
      <c r="FN8" s="354"/>
      <c r="FO8" s="166" t="s">
        <v>266</v>
      </c>
      <c r="FP8" s="122" t="s">
        <v>325</v>
      </c>
      <c r="FQ8" s="351" t="s">
        <v>349</v>
      </c>
    </row>
    <row r="9" spans="1:173" s="78" customFormat="1" ht="20.100000000000001" customHeight="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172"/>
      <c r="AV9" s="172"/>
      <c r="AW9" s="21" t="s">
        <v>161</v>
      </c>
      <c r="AX9" s="275"/>
      <c r="AY9" s="21" t="s">
        <v>161</v>
      </c>
      <c r="AZ9" s="89"/>
      <c r="BA9" s="21" t="s">
        <v>161</v>
      </c>
      <c r="BB9" s="278" t="s">
        <v>291</v>
      </c>
      <c r="BC9" s="280"/>
      <c r="BD9" s="278" t="s">
        <v>292</v>
      </c>
      <c r="BE9" s="280"/>
      <c r="BF9" s="278" t="s">
        <v>293</v>
      </c>
      <c r="BG9" s="279"/>
      <c r="BH9" s="280"/>
      <c r="BI9" s="21" t="s">
        <v>161</v>
      </c>
      <c r="BJ9" s="278" t="s">
        <v>291</v>
      </c>
      <c r="BK9" s="280"/>
      <c r="BL9" s="278" t="s">
        <v>292</v>
      </c>
      <c r="BM9" s="280"/>
      <c r="BN9" s="278" t="s">
        <v>293</v>
      </c>
      <c r="BO9" s="279"/>
      <c r="BP9" s="280"/>
      <c r="BQ9" s="21" t="s">
        <v>161</v>
      </c>
      <c r="BR9" s="276" t="s">
        <v>294</v>
      </c>
      <c r="BS9" s="277"/>
      <c r="BT9" s="276" t="s">
        <v>295</v>
      </c>
      <c r="BU9" s="277"/>
      <c r="BV9" s="278" t="s">
        <v>293</v>
      </c>
      <c r="BW9" s="279"/>
      <c r="BX9" s="280"/>
      <c r="BY9" s="21" t="s">
        <v>160</v>
      </c>
      <c r="BZ9" s="278" t="s">
        <v>370</v>
      </c>
      <c r="CA9" s="280"/>
      <c r="CB9" s="278" t="s">
        <v>372</v>
      </c>
      <c r="CC9" s="280"/>
      <c r="CD9" s="278" t="s">
        <v>373</v>
      </c>
      <c r="CE9" s="280"/>
      <c r="CF9" s="278" t="s">
        <v>374</v>
      </c>
      <c r="CG9" s="280"/>
      <c r="CH9" s="89" t="s">
        <v>214</v>
      </c>
      <c r="CI9" s="89" t="s">
        <v>162</v>
      </c>
      <c r="CJ9" s="89" t="s">
        <v>214</v>
      </c>
      <c r="CK9" s="89" t="s">
        <v>162</v>
      </c>
      <c r="CL9" s="89" t="s">
        <v>214</v>
      </c>
      <c r="CM9" s="89" t="s">
        <v>265</v>
      </c>
      <c r="CN9" s="89" t="s">
        <v>162</v>
      </c>
      <c r="CO9" s="21" t="s">
        <v>160</v>
      </c>
      <c r="CP9" s="179" t="s">
        <v>163</v>
      </c>
      <c r="CQ9" s="272" t="s">
        <v>164</v>
      </c>
      <c r="CR9" s="80" t="s">
        <v>165</v>
      </c>
      <c r="CS9" s="89"/>
      <c r="CT9" s="89"/>
      <c r="CU9" s="345" t="s">
        <v>271</v>
      </c>
      <c r="CV9" s="89"/>
      <c r="CW9" s="89"/>
      <c r="CX9" s="21" t="s">
        <v>160</v>
      </c>
      <c r="CY9" s="278" t="s">
        <v>166</v>
      </c>
      <c r="CZ9" s="279"/>
      <c r="DA9" s="279"/>
      <c r="DB9" s="280"/>
      <c r="DC9" s="278" t="s">
        <v>181</v>
      </c>
      <c r="DD9" s="279"/>
      <c r="DE9" s="279"/>
      <c r="DF9" s="280"/>
      <c r="DG9" s="21" t="s">
        <v>160</v>
      </c>
      <c r="DH9" s="89"/>
      <c r="DI9" s="77" t="s">
        <v>182</v>
      </c>
      <c r="DJ9" s="21" t="s">
        <v>296</v>
      </c>
      <c r="DK9" s="21" t="s">
        <v>297</v>
      </c>
      <c r="DL9" s="21" t="s">
        <v>298</v>
      </c>
      <c r="DM9" s="278" t="s">
        <v>299</v>
      </c>
      <c r="DN9" s="280"/>
      <c r="DO9" s="20" t="s">
        <v>168</v>
      </c>
      <c r="DP9" s="104" t="s">
        <v>160</v>
      </c>
      <c r="DQ9" s="291" t="s">
        <v>338</v>
      </c>
      <c r="DR9" s="291" t="s">
        <v>348</v>
      </c>
      <c r="DS9" s="348" t="s">
        <v>307</v>
      </c>
      <c r="DT9" s="134" t="s">
        <v>308</v>
      </c>
      <c r="DU9" s="301" t="s">
        <v>309</v>
      </c>
      <c r="DV9" s="303"/>
      <c r="DW9" s="113" t="s">
        <v>176</v>
      </c>
      <c r="DX9" s="114" t="s">
        <v>160</v>
      </c>
      <c r="DY9" s="114" t="s">
        <v>170</v>
      </c>
      <c r="DZ9" s="114" t="s">
        <v>171</v>
      </c>
      <c r="EA9" s="114" t="s">
        <v>172</v>
      </c>
      <c r="EB9" s="113" t="s">
        <v>173</v>
      </c>
      <c r="EC9" s="113" t="s">
        <v>174</v>
      </c>
      <c r="ED9" s="115"/>
      <c r="EE9" s="113" t="s">
        <v>175</v>
      </c>
      <c r="EF9" s="305"/>
      <c r="EG9" s="113" t="s">
        <v>169</v>
      </c>
      <c r="EH9" s="185" t="s">
        <v>169</v>
      </c>
      <c r="EI9" s="304" t="s">
        <v>334</v>
      </c>
      <c r="EJ9" s="121" t="s">
        <v>177</v>
      </c>
      <c r="EK9" s="325" t="s">
        <v>347</v>
      </c>
      <c r="EL9" s="122" t="s">
        <v>333</v>
      </c>
      <c r="EM9" s="129" t="s">
        <v>160</v>
      </c>
      <c r="EN9" s="321" t="s">
        <v>393</v>
      </c>
      <c r="EO9" s="322"/>
      <c r="EP9" s="321" t="s">
        <v>394</v>
      </c>
      <c r="EQ9" s="322"/>
      <c r="ER9" s="321" t="s">
        <v>395</v>
      </c>
      <c r="ES9" s="333"/>
      <c r="ET9" s="322"/>
      <c r="EU9" s="21" t="s">
        <v>160</v>
      </c>
      <c r="EV9" s="278" t="s">
        <v>310</v>
      </c>
      <c r="EW9" s="280"/>
      <c r="EX9" s="278" t="s">
        <v>315</v>
      </c>
      <c r="EY9" s="280"/>
      <c r="EZ9" s="278" t="s">
        <v>316</v>
      </c>
      <c r="FA9" s="280"/>
      <c r="FB9" s="278" t="s">
        <v>396</v>
      </c>
      <c r="FC9" s="280"/>
      <c r="FD9" s="104" t="s">
        <v>160</v>
      </c>
      <c r="FE9" s="348" t="s">
        <v>317</v>
      </c>
      <c r="FF9" s="348" t="s">
        <v>318</v>
      </c>
      <c r="FG9" s="301" t="s">
        <v>293</v>
      </c>
      <c r="FH9" s="303"/>
      <c r="FI9" s="113" t="s">
        <v>274</v>
      </c>
      <c r="FJ9" s="114" t="s">
        <v>160</v>
      </c>
      <c r="FK9" s="115"/>
      <c r="FL9" s="114" t="s">
        <v>160</v>
      </c>
      <c r="FM9" s="355" t="s">
        <v>178</v>
      </c>
      <c r="FN9" s="114" t="s">
        <v>324</v>
      </c>
      <c r="FO9" s="325" t="s">
        <v>276</v>
      </c>
      <c r="FP9" s="182"/>
      <c r="FQ9" s="352"/>
    </row>
    <row r="10" spans="1:173" s="91" customFormat="1" ht="20.100000000000001" customHeight="1">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172"/>
      <c r="AV10" s="172"/>
      <c r="AW10" s="81"/>
      <c r="AX10" s="81"/>
      <c r="AY10" s="81"/>
      <c r="AZ10" s="92"/>
      <c r="BA10" s="92"/>
      <c r="BB10" s="89" t="s">
        <v>214</v>
      </c>
      <c r="BC10" s="89" t="s">
        <v>162</v>
      </c>
      <c r="BD10" s="89" t="s">
        <v>214</v>
      </c>
      <c r="BE10" s="89" t="s">
        <v>162</v>
      </c>
      <c r="BF10" s="89" t="s">
        <v>214</v>
      </c>
      <c r="BG10" s="89" t="s">
        <v>262</v>
      </c>
      <c r="BH10" s="89" t="s">
        <v>162</v>
      </c>
      <c r="BI10" s="92"/>
      <c r="BJ10" s="89" t="s">
        <v>214</v>
      </c>
      <c r="BK10" s="89" t="s">
        <v>162</v>
      </c>
      <c r="BL10" s="89" t="s">
        <v>214</v>
      </c>
      <c r="BM10" s="89" t="s">
        <v>162</v>
      </c>
      <c r="BN10" s="89" t="s">
        <v>214</v>
      </c>
      <c r="BO10" s="89" t="s">
        <v>262</v>
      </c>
      <c r="BP10" s="89" t="s">
        <v>162</v>
      </c>
      <c r="BQ10" s="92"/>
      <c r="BR10" s="89" t="s">
        <v>214</v>
      </c>
      <c r="BS10" s="89" t="s">
        <v>162</v>
      </c>
      <c r="BT10" s="89" t="s">
        <v>214</v>
      </c>
      <c r="BU10" s="89" t="s">
        <v>162</v>
      </c>
      <c r="BV10" s="89" t="s">
        <v>214</v>
      </c>
      <c r="BW10" s="89" t="s">
        <v>262</v>
      </c>
      <c r="BX10" s="89" t="s">
        <v>162</v>
      </c>
      <c r="BY10" s="81"/>
      <c r="BZ10" s="89" t="s">
        <v>214</v>
      </c>
      <c r="CA10" s="89" t="s">
        <v>263</v>
      </c>
      <c r="CB10" s="89" t="s">
        <v>214</v>
      </c>
      <c r="CC10" s="89" t="s">
        <v>263</v>
      </c>
      <c r="CD10" s="89" t="s">
        <v>214</v>
      </c>
      <c r="CE10" s="89" t="s">
        <v>263</v>
      </c>
      <c r="CF10" s="89" t="s">
        <v>214</v>
      </c>
      <c r="CG10" s="89" t="s">
        <v>263</v>
      </c>
      <c r="CH10" s="89"/>
      <c r="CI10" s="89"/>
      <c r="CJ10" s="89"/>
      <c r="CK10" s="89"/>
      <c r="CL10" s="89"/>
      <c r="CM10" s="89"/>
      <c r="CN10" s="89"/>
      <c r="CO10" s="81"/>
      <c r="CP10" s="180"/>
      <c r="CQ10" s="273"/>
      <c r="CR10" s="81"/>
      <c r="CS10" s="81"/>
      <c r="CT10" s="81"/>
      <c r="CU10" s="346"/>
      <c r="CV10" s="81"/>
      <c r="CW10" s="81"/>
      <c r="CX10" s="81"/>
      <c r="CY10" s="168" t="s">
        <v>300</v>
      </c>
      <c r="CZ10" s="168" t="s">
        <v>301</v>
      </c>
      <c r="DA10" s="278" t="s">
        <v>293</v>
      </c>
      <c r="DB10" s="280"/>
      <c r="DC10" s="168" t="s">
        <v>302</v>
      </c>
      <c r="DD10" s="169" t="s">
        <v>303</v>
      </c>
      <c r="DE10" s="278" t="s">
        <v>293</v>
      </c>
      <c r="DF10" s="280"/>
      <c r="DG10" s="81"/>
      <c r="DH10" s="81"/>
      <c r="DI10" s="81"/>
      <c r="DJ10" s="89"/>
      <c r="DK10" s="89"/>
      <c r="DL10" s="89"/>
      <c r="DM10" s="89" t="s">
        <v>326</v>
      </c>
      <c r="DN10" s="89" t="s">
        <v>339</v>
      </c>
      <c r="DO10" s="308" t="s">
        <v>167</v>
      </c>
      <c r="DP10" s="105"/>
      <c r="DQ10" s="292"/>
      <c r="DR10" s="292"/>
      <c r="DS10" s="349"/>
      <c r="DT10" s="106"/>
      <c r="DU10" s="107" t="s">
        <v>326</v>
      </c>
      <c r="DV10" s="107" t="s">
        <v>327</v>
      </c>
      <c r="DW10" s="116"/>
      <c r="DX10" s="116"/>
      <c r="DY10" s="116"/>
      <c r="DZ10" s="116"/>
      <c r="EA10" s="115"/>
      <c r="EB10" s="116"/>
      <c r="EC10" s="116"/>
      <c r="ED10" s="116"/>
      <c r="EE10" s="116"/>
      <c r="EF10" s="116"/>
      <c r="EG10" s="116"/>
      <c r="EH10" s="116"/>
      <c r="EI10" s="305"/>
      <c r="EJ10" s="123"/>
      <c r="EK10" s="326"/>
      <c r="EL10" s="124"/>
      <c r="EM10" s="130"/>
      <c r="EN10" s="323" t="s">
        <v>272</v>
      </c>
      <c r="EO10" s="131" t="s">
        <v>331</v>
      </c>
      <c r="EP10" s="323" t="s">
        <v>273</v>
      </c>
      <c r="EQ10" s="131" t="s">
        <v>331</v>
      </c>
      <c r="ER10" s="162" t="s">
        <v>392</v>
      </c>
      <c r="ES10" s="323" t="s">
        <v>215</v>
      </c>
      <c r="ET10" s="131" t="s">
        <v>331</v>
      </c>
      <c r="EU10" s="93"/>
      <c r="EV10" s="89" t="s">
        <v>214</v>
      </c>
      <c r="EW10" s="89" t="s">
        <v>263</v>
      </c>
      <c r="EX10" s="89" t="s">
        <v>214</v>
      </c>
      <c r="EY10" s="89" t="s">
        <v>263</v>
      </c>
      <c r="EZ10" s="89" t="s">
        <v>214</v>
      </c>
      <c r="FA10" s="89" t="s">
        <v>263</v>
      </c>
      <c r="FB10" s="89" t="s">
        <v>214</v>
      </c>
      <c r="FC10" s="89" t="s">
        <v>263</v>
      </c>
      <c r="FD10" s="105"/>
      <c r="FE10" s="349"/>
      <c r="FF10" s="349"/>
      <c r="FG10" s="107" t="s">
        <v>326</v>
      </c>
      <c r="FH10" s="107" t="s">
        <v>327</v>
      </c>
      <c r="FI10" s="116"/>
      <c r="FJ10" s="116"/>
      <c r="FK10" s="116"/>
      <c r="FL10" s="116"/>
      <c r="FM10" s="356"/>
      <c r="FN10" s="115"/>
      <c r="FO10" s="326"/>
      <c r="FP10" s="182"/>
      <c r="FQ10" s="135"/>
    </row>
    <row r="11" spans="1:173" s="91" customFormat="1" ht="22.5" customHeight="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173" t="s">
        <v>321</v>
      </c>
      <c r="AV11" s="173" t="s">
        <v>322</v>
      </c>
      <c r="AW11" s="83"/>
      <c r="AX11" s="83"/>
      <c r="AY11" s="83"/>
      <c r="AZ11" s="36"/>
      <c r="BA11" s="36"/>
      <c r="BB11" s="88" t="s">
        <v>179</v>
      </c>
      <c r="BC11" s="88"/>
      <c r="BD11" s="88" t="s">
        <v>179</v>
      </c>
      <c r="BE11" s="88"/>
      <c r="BF11" s="88" t="s">
        <v>179</v>
      </c>
      <c r="BG11" s="88"/>
      <c r="BH11" s="88"/>
      <c r="BI11" s="36"/>
      <c r="BJ11" s="88" t="s">
        <v>179</v>
      </c>
      <c r="BK11" s="88"/>
      <c r="BL11" s="88" t="s">
        <v>179</v>
      </c>
      <c r="BM11" s="88"/>
      <c r="BN11" s="88" t="s">
        <v>179</v>
      </c>
      <c r="BO11" s="88"/>
      <c r="BP11" s="88"/>
      <c r="BQ11" s="36"/>
      <c r="BR11" s="88" t="s">
        <v>179</v>
      </c>
      <c r="BS11" s="88"/>
      <c r="BT11" s="88" t="s">
        <v>179</v>
      </c>
      <c r="BU11" s="88"/>
      <c r="BV11" s="88" t="s">
        <v>179</v>
      </c>
      <c r="BW11" s="88"/>
      <c r="BX11" s="88"/>
      <c r="BY11" s="83"/>
      <c r="BZ11" s="88" t="s">
        <v>179</v>
      </c>
      <c r="CA11" s="83"/>
      <c r="CB11" s="88" t="s">
        <v>179</v>
      </c>
      <c r="CC11" s="83"/>
      <c r="CD11" s="88" t="s">
        <v>179</v>
      </c>
      <c r="CE11" s="83"/>
      <c r="CF11" s="88" t="s">
        <v>179</v>
      </c>
      <c r="CG11" s="83"/>
      <c r="CH11" s="88" t="s">
        <v>179</v>
      </c>
      <c r="CI11" s="88"/>
      <c r="CJ11" s="88" t="s">
        <v>179</v>
      </c>
      <c r="CK11" s="88"/>
      <c r="CL11" s="88" t="s">
        <v>179</v>
      </c>
      <c r="CM11" s="88"/>
      <c r="CN11" s="88"/>
      <c r="CO11" s="83"/>
      <c r="CP11" s="181" t="s">
        <v>58</v>
      </c>
      <c r="CQ11" s="88" t="s">
        <v>264</v>
      </c>
      <c r="CR11" s="83"/>
      <c r="CS11" s="83"/>
      <c r="CT11" s="83"/>
      <c r="CU11" s="347"/>
      <c r="CV11" s="83"/>
      <c r="CW11" s="83"/>
      <c r="CX11" s="83"/>
      <c r="CY11" s="88" t="s">
        <v>341</v>
      </c>
      <c r="CZ11" s="88" t="s">
        <v>341</v>
      </c>
      <c r="DA11" s="88" t="s">
        <v>341</v>
      </c>
      <c r="DB11" s="88" t="s">
        <v>327</v>
      </c>
      <c r="DC11" s="88" t="s">
        <v>341</v>
      </c>
      <c r="DD11" s="88" t="s">
        <v>341</v>
      </c>
      <c r="DE11" s="88" t="s">
        <v>341</v>
      </c>
      <c r="DF11" s="88" t="s">
        <v>327</v>
      </c>
      <c r="DG11" s="83"/>
      <c r="DH11" s="83"/>
      <c r="DI11" s="83"/>
      <c r="DJ11" s="88" t="s">
        <v>341</v>
      </c>
      <c r="DK11" s="88" t="s">
        <v>341</v>
      </c>
      <c r="DL11" s="88" t="s">
        <v>341</v>
      </c>
      <c r="DM11" s="88" t="s">
        <v>180</v>
      </c>
      <c r="DN11" s="88"/>
      <c r="DO11" s="309"/>
      <c r="DP11" s="108"/>
      <c r="DQ11" s="109" t="s">
        <v>328</v>
      </c>
      <c r="DR11" s="109" t="s">
        <v>328</v>
      </c>
      <c r="DS11" s="109" t="s">
        <v>328</v>
      </c>
      <c r="DT11" s="109" t="s">
        <v>328</v>
      </c>
      <c r="DU11" s="109" t="s">
        <v>179</v>
      </c>
      <c r="DV11" s="109"/>
      <c r="DW11" s="117"/>
      <c r="DX11" s="117"/>
      <c r="DY11" s="117"/>
      <c r="DZ11" s="117"/>
      <c r="EA11" s="118"/>
      <c r="EB11" s="117"/>
      <c r="EC11" s="117"/>
      <c r="ED11" s="117"/>
      <c r="EE11" s="117"/>
      <c r="EF11" s="117"/>
      <c r="EG11" s="117"/>
      <c r="EH11" s="117"/>
      <c r="EI11" s="117"/>
      <c r="EJ11" s="125"/>
      <c r="EK11" s="327"/>
      <c r="EL11" s="126"/>
      <c r="EM11" s="132"/>
      <c r="EN11" s="324"/>
      <c r="EO11" s="133"/>
      <c r="EP11" s="324"/>
      <c r="EQ11" s="133"/>
      <c r="ER11" s="131" t="s">
        <v>160</v>
      </c>
      <c r="ES11" s="324"/>
      <c r="ET11" s="133"/>
      <c r="EU11" s="83"/>
      <c r="EV11" s="88" t="s">
        <v>179</v>
      </c>
      <c r="EW11" s="83"/>
      <c r="EX11" s="88" t="s">
        <v>179</v>
      </c>
      <c r="EY11" s="83"/>
      <c r="EZ11" s="88" t="s">
        <v>179</v>
      </c>
      <c r="FA11" s="83"/>
      <c r="FB11" s="88" t="s">
        <v>179</v>
      </c>
      <c r="FC11" s="83"/>
      <c r="FD11" s="108"/>
      <c r="FE11" s="109" t="s">
        <v>328</v>
      </c>
      <c r="FF11" s="109" t="s">
        <v>328</v>
      </c>
      <c r="FG11" s="109" t="s">
        <v>329</v>
      </c>
      <c r="FH11" s="108"/>
      <c r="FI11" s="117"/>
      <c r="FJ11" s="117"/>
      <c r="FK11" s="117"/>
      <c r="FL11" s="117"/>
      <c r="FM11" s="357"/>
      <c r="FN11" s="118"/>
      <c r="FO11" s="327"/>
      <c r="FP11" s="183"/>
      <c r="FQ11" s="136"/>
    </row>
    <row r="12" spans="1:173" ht="20.100000000000001" customHeight="1">
      <c r="B12" s="18" t="str">
        <f ca="1">IF(INDIRECT($B1&amp;"!"&amp;ADDRESS(B2,B3))="","",INDIRECT($B1&amp;"!"&amp;ADDRESS(B2,B3)))</f>
        <v/>
      </c>
      <c r="C12" s="18" t="str">
        <f t="shared" ref="C12:AO12" ca="1" si="9">IF(INDIRECT($B1&amp;"!"&amp;ADDRESS(C2,C3))="","",INDIRECT($B1&amp;"!"&amp;ADDRESS(C2,C3)))</f>
        <v/>
      </c>
      <c r="D12" s="18" t="str">
        <f t="shared" ca="1" si="9"/>
        <v/>
      </c>
      <c r="E12" s="18" t="str">
        <f t="shared" ca="1" si="9"/>
        <v/>
      </c>
      <c r="F12" s="18" t="str">
        <f t="shared" ca="1" si="9"/>
        <v/>
      </c>
      <c r="G12" s="18" t="str">
        <f t="shared" ca="1" si="9"/>
        <v/>
      </c>
      <c r="H12" s="18" t="str">
        <f t="shared" ca="1" si="9"/>
        <v/>
      </c>
      <c r="I12" s="18" t="str">
        <f t="shared" ca="1" si="9"/>
        <v/>
      </c>
      <c r="J12" s="18" t="str">
        <f t="shared" ca="1" si="9"/>
        <v/>
      </c>
      <c r="K12" s="18" t="str">
        <f t="shared" ca="1" si="9"/>
        <v/>
      </c>
      <c r="L12" s="18" t="str">
        <f t="shared" ca="1" si="9"/>
        <v/>
      </c>
      <c r="M12" s="18" t="str">
        <f t="shared" ca="1" si="9"/>
        <v/>
      </c>
      <c r="N12" s="18" t="str">
        <f t="shared" ca="1" si="9"/>
        <v/>
      </c>
      <c r="O12" s="18" t="str">
        <f t="shared" ca="1" si="9"/>
        <v/>
      </c>
      <c r="P12" s="18" t="str">
        <f t="shared" ca="1" si="9"/>
        <v/>
      </c>
      <c r="Q12" s="18" t="str">
        <f t="shared" ca="1" si="9"/>
        <v/>
      </c>
      <c r="R12" s="18" t="str">
        <f t="shared" ca="1" si="9"/>
        <v/>
      </c>
      <c r="S12" s="18" t="str">
        <f t="shared" ca="1" si="9"/>
        <v/>
      </c>
      <c r="T12" s="18" t="str">
        <f t="shared" ca="1" si="9"/>
        <v/>
      </c>
      <c r="U12" s="18" t="str">
        <f t="shared" ca="1" si="9"/>
        <v/>
      </c>
      <c r="V12" s="18" t="str">
        <f t="shared" ca="1" si="9"/>
        <v/>
      </c>
      <c r="W12" s="18" t="str">
        <f t="shared" ca="1" si="9"/>
        <v/>
      </c>
      <c r="X12" s="18" t="str">
        <f t="shared" ca="1" si="9"/>
        <v/>
      </c>
      <c r="Y12" s="18" t="str">
        <f t="shared" ca="1" si="9"/>
        <v/>
      </c>
      <c r="Z12" s="18" t="str">
        <f t="shared" ca="1" si="9"/>
        <v/>
      </c>
      <c r="AA12" s="18" t="str">
        <f t="shared" ref="AA12:AJ12" ca="1" si="10">IF(INDIRECT($B1&amp;"!"&amp;ADDRESS(AA2,AA3))="","",INDIRECT($B1&amp;"!"&amp;ADDRESS(AA2,AA3)))</f>
        <v/>
      </c>
      <c r="AB12" s="18" t="str">
        <f t="shared" ca="1" si="10"/>
        <v/>
      </c>
      <c r="AC12" s="18" t="str">
        <f t="shared" ca="1" si="10"/>
        <v/>
      </c>
      <c r="AD12" s="18" t="str">
        <f t="shared" ca="1" si="10"/>
        <v/>
      </c>
      <c r="AE12" s="18" t="str">
        <f t="shared" ca="1" si="10"/>
        <v/>
      </c>
      <c r="AF12" s="18" t="str">
        <f t="shared" ca="1" si="10"/>
        <v/>
      </c>
      <c r="AG12" s="18" t="str">
        <f t="shared" ca="1" si="10"/>
        <v/>
      </c>
      <c r="AH12" s="18" t="str">
        <f t="shared" ca="1" si="10"/>
        <v/>
      </c>
      <c r="AI12" s="18" t="str">
        <f t="shared" ca="1" si="10"/>
        <v/>
      </c>
      <c r="AJ12" s="18" t="str">
        <f t="shared" ca="1" si="10"/>
        <v/>
      </c>
      <c r="AK12" s="18" t="str">
        <f t="shared" ca="1" si="9"/>
        <v/>
      </c>
      <c r="AL12" s="18" t="str">
        <f t="shared" ca="1" si="9"/>
        <v/>
      </c>
      <c r="AM12" s="18" t="str">
        <f t="shared" ca="1" si="9"/>
        <v/>
      </c>
      <c r="AN12" s="18" t="str">
        <f t="shared" ca="1" si="9"/>
        <v/>
      </c>
      <c r="AO12" s="18" t="str">
        <f t="shared" ca="1" si="9"/>
        <v/>
      </c>
      <c r="AP12" s="18" t="str">
        <f t="shared" ref="AP12:AT12" ca="1" si="11">IF(INDIRECT($B1&amp;"!"&amp;ADDRESS(AP2,AP3))="","",INDIRECT($B1&amp;"!"&amp;ADDRESS(AP2,AP3)))</f>
        <v/>
      </c>
      <c r="AQ12" s="18" t="str">
        <f t="shared" ca="1" si="11"/>
        <v/>
      </c>
      <c r="AR12" s="18" t="str">
        <f t="shared" ca="1" si="11"/>
        <v/>
      </c>
      <c r="AS12" s="18" t="str">
        <f t="shared" ca="1" si="11"/>
        <v/>
      </c>
      <c r="AT12" s="18" t="str">
        <f t="shared" ca="1" si="11"/>
        <v/>
      </c>
      <c r="AU12" s="174" t="str">
        <f t="shared" ref="AU12:AV12" ca="1" si="12">IF(INDIRECT($B1&amp;"!"&amp;ADDRESS(AU2,AU3))="","",INDIRECT($B1&amp;"!"&amp;ADDRESS(AU2,AU3)))</f>
        <v/>
      </c>
      <c r="AV12" s="174" t="str">
        <f t="shared" ca="1" si="12"/>
        <v/>
      </c>
      <c r="AW12" s="30" t="str">
        <f ca="1">IF(INDIRECT($AW1&amp;"!"&amp;ADDRESS(AW2,AW3))="","",INDIRECT($AW1&amp;"!"&amp;ADDRESS(AW2,AW3)))</f>
        <v/>
      </c>
      <c r="AX12" s="30" t="str">
        <f t="shared" ref="AX12:CN12" ca="1" si="13">IF(INDIRECT($AW1&amp;"!"&amp;ADDRESS(AX2,AX3))="","",INDIRECT($AW1&amp;"!"&amp;ADDRESS(AX2,AX3)))</f>
        <v/>
      </c>
      <c r="AY12" s="30" t="str">
        <f t="shared" ca="1" si="13"/>
        <v/>
      </c>
      <c r="AZ12" s="18" t="str">
        <f t="shared" ca="1" si="13"/>
        <v/>
      </c>
      <c r="BA12" s="30" t="str">
        <f t="shared" ca="1" si="13"/>
        <v/>
      </c>
      <c r="BB12" s="30" t="str">
        <f t="shared" ca="1" si="13"/>
        <v/>
      </c>
      <c r="BC12" s="18" t="str">
        <f t="shared" ca="1" si="13"/>
        <v/>
      </c>
      <c r="BD12" s="30" t="str">
        <f t="shared" ref="BD12:BE12" ca="1" si="14">IF(INDIRECT($AW1&amp;"!"&amp;ADDRESS(BD2,BD3))="","",INDIRECT($AW1&amp;"!"&amp;ADDRESS(BD2,BD3)))</f>
        <v/>
      </c>
      <c r="BE12" s="18" t="str">
        <f t="shared" ca="1" si="14"/>
        <v/>
      </c>
      <c r="BF12" s="30" t="str">
        <f t="shared" ref="BF12:BH12" ca="1" si="15">IF(INDIRECT($AW1&amp;"!"&amp;ADDRESS(BF2,BF3))="","",INDIRECT($AW1&amp;"!"&amp;ADDRESS(BF2,BF3)))</f>
        <v/>
      </c>
      <c r="BG12" s="18" t="str">
        <f t="shared" ca="1" si="15"/>
        <v/>
      </c>
      <c r="BH12" s="18" t="str">
        <f t="shared" ca="1" si="15"/>
        <v/>
      </c>
      <c r="BI12" s="30" t="str">
        <f t="shared" ca="1" si="13"/>
        <v/>
      </c>
      <c r="BJ12" s="30" t="str">
        <f t="shared" ref="BJ12:BP12" ca="1" si="16">IF(INDIRECT($AW1&amp;"!"&amp;ADDRESS(BJ2,BJ3))="","",INDIRECT($AW1&amp;"!"&amp;ADDRESS(BJ2,BJ3)))</f>
        <v/>
      </c>
      <c r="BK12" s="18" t="str">
        <f t="shared" ca="1" si="16"/>
        <v/>
      </c>
      <c r="BL12" s="30" t="str">
        <f t="shared" ca="1" si="16"/>
        <v/>
      </c>
      <c r="BM12" s="18" t="str">
        <f t="shared" ca="1" si="16"/>
        <v/>
      </c>
      <c r="BN12" s="30" t="str">
        <f t="shared" ca="1" si="16"/>
        <v/>
      </c>
      <c r="BO12" s="18" t="str">
        <f t="shared" ca="1" si="16"/>
        <v/>
      </c>
      <c r="BP12" s="18" t="str">
        <f t="shared" ca="1" si="16"/>
        <v/>
      </c>
      <c r="BQ12" s="30" t="str">
        <f t="shared" ref="BQ12:BX12" ca="1" si="17">IF(INDIRECT($AW1&amp;"!"&amp;ADDRESS(BQ2,BQ3))="","",INDIRECT($AW1&amp;"!"&amp;ADDRESS(BQ2,BQ3)))</f>
        <v/>
      </c>
      <c r="BR12" s="30" t="str">
        <f t="shared" ca="1" si="17"/>
        <v/>
      </c>
      <c r="BS12" s="18" t="str">
        <f t="shared" ca="1" si="17"/>
        <v/>
      </c>
      <c r="BT12" s="30" t="str">
        <f t="shared" ca="1" si="17"/>
        <v/>
      </c>
      <c r="BU12" s="18" t="str">
        <f t="shared" ca="1" si="17"/>
        <v/>
      </c>
      <c r="BV12" s="30" t="str">
        <f t="shared" ca="1" si="17"/>
        <v/>
      </c>
      <c r="BW12" s="18" t="str">
        <f t="shared" ca="1" si="17"/>
        <v/>
      </c>
      <c r="BX12" s="18" t="str">
        <f t="shared" ca="1" si="17"/>
        <v/>
      </c>
      <c r="BY12" s="30" t="str">
        <f t="shared" ca="1" si="13"/>
        <v/>
      </c>
      <c r="BZ12" s="30" t="str">
        <f t="shared" ca="1" si="13"/>
        <v/>
      </c>
      <c r="CA12" s="18" t="str">
        <f t="shared" ca="1" si="13"/>
        <v/>
      </c>
      <c r="CB12" s="30" t="str">
        <f t="shared" ref="CB12:CF12" ca="1" si="18">IF(INDIRECT($AW1&amp;"!"&amp;ADDRESS(CB2,CB3))="","",INDIRECT($AW1&amp;"!"&amp;ADDRESS(CB2,CB3)))</f>
        <v/>
      </c>
      <c r="CC12" s="22" t="str">
        <f t="shared" ca="1" si="13"/>
        <v/>
      </c>
      <c r="CD12" s="30" t="str">
        <f t="shared" ca="1" si="13"/>
        <v/>
      </c>
      <c r="CE12" s="18" t="str">
        <f t="shared" ref="CE12" ca="1" si="19">IF(INDIRECT($AW1&amp;"!"&amp;ADDRESS(CE2,CE3))="","",INDIRECT($AW1&amp;"!"&amp;ADDRESS(CE2,CE3)))</f>
        <v/>
      </c>
      <c r="CF12" s="30" t="str">
        <f t="shared" ca="1" si="18"/>
        <v/>
      </c>
      <c r="CG12" s="18" t="str">
        <f t="shared" ca="1" si="13"/>
        <v/>
      </c>
      <c r="CH12" s="30" t="str">
        <f t="shared" ca="1" si="13"/>
        <v/>
      </c>
      <c r="CI12" s="18" t="str">
        <f t="shared" ca="1" si="13"/>
        <v/>
      </c>
      <c r="CJ12" s="30" t="str">
        <f t="shared" ca="1" si="13"/>
        <v/>
      </c>
      <c r="CK12" s="18" t="str">
        <f t="shared" ca="1" si="13"/>
        <v/>
      </c>
      <c r="CL12" s="30" t="str">
        <f t="shared" ca="1" si="13"/>
        <v/>
      </c>
      <c r="CM12" s="18" t="str">
        <f t="shared" ca="1" si="13"/>
        <v/>
      </c>
      <c r="CN12" s="18" t="str">
        <f t="shared" ca="1" si="13"/>
        <v/>
      </c>
      <c r="CO12" s="30" t="str">
        <f t="shared" ref="CO12:CR12" ca="1" si="20">IF(INDIRECT($AW1&amp;"!"&amp;ADDRESS(CO2,CO3))="","",INDIRECT($AW1&amp;"!"&amp;ADDRESS(CO2,CO3)))</f>
        <v/>
      </c>
      <c r="CP12" s="174" t="str">
        <f t="shared" ca="1" si="20"/>
        <v/>
      </c>
      <c r="CQ12" s="22" t="str">
        <f t="shared" ca="1" si="20"/>
        <v/>
      </c>
      <c r="CR12" s="18" t="str">
        <f t="shared" ca="1" si="20"/>
        <v/>
      </c>
      <c r="CS12" s="18" t="str">
        <f t="shared" ref="CS12:DB12" ca="1" si="21">IF(INDIRECT($AW1&amp;"!"&amp;ADDRESS(CS2,CS3))="","",INDIRECT($AW1&amp;"!"&amp;ADDRESS(CS2,CS3)))</f>
        <v/>
      </c>
      <c r="CT12" s="22" t="str">
        <f t="shared" ca="1" si="21"/>
        <v/>
      </c>
      <c r="CU12" s="30" t="str">
        <f t="shared" ca="1" si="21"/>
        <v/>
      </c>
      <c r="CV12" s="18" t="str">
        <f t="shared" ca="1" si="21"/>
        <v/>
      </c>
      <c r="CW12" s="22" t="str">
        <f t="shared" ca="1" si="21"/>
        <v/>
      </c>
      <c r="CX12" s="30" t="str">
        <f t="shared" ca="1" si="21"/>
        <v/>
      </c>
      <c r="CY12" s="30" t="str">
        <f t="shared" ca="1" si="21"/>
        <v/>
      </c>
      <c r="CZ12" s="139" t="str">
        <f t="shared" ca="1" si="21"/>
        <v/>
      </c>
      <c r="DA12" s="30" t="str">
        <f t="shared" ref="DA12" ca="1" si="22">IF(INDIRECT($AW1&amp;"!"&amp;ADDRESS(DA2,DA3))="","",INDIRECT($AW1&amp;"!"&amp;ADDRESS(DA2,DA3)))</f>
        <v/>
      </c>
      <c r="DB12" s="18" t="str">
        <f t="shared" ca="1" si="21"/>
        <v/>
      </c>
      <c r="DC12" s="30" t="str">
        <f t="shared" ref="DC12:DN12" ca="1" si="23">IF(INDIRECT($AW1&amp;"!"&amp;ADDRESS(DC2,DC3))="","",INDIRECT($AW1&amp;"!"&amp;ADDRESS(DC2,DC3)))</f>
        <v/>
      </c>
      <c r="DD12" s="139" t="str">
        <f t="shared" ca="1" si="23"/>
        <v/>
      </c>
      <c r="DE12" s="30" t="str">
        <f t="shared" ca="1" si="23"/>
        <v/>
      </c>
      <c r="DF12" s="18" t="str">
        <f t="shared" ca="1" si="23"/>
        <v/>
      </c>
      <c r="DG12" s="30" t="str">
        <f t="shared" ca="1" si="23"/>
        <v/>
      </c>
      <c r="DH12" s="18" t="str">
        <f t="shared" ca="1" si="23"/>
        <v/>
      </c>
      <c r="DI12" s="30" t="str">
        <f t="shared" ca="1" si="23"/>
        <v/>
      </c>
      <c r="DJ12" s="30" t="str">
        <f t="shared" ca="1" si="23"/>
        <v/>
      </c>
      <c r="DK12" s="139" t="str">
        <f t="shared" ca="1" si="23"/>
        <v/>
      </c>
      <c r="DL12" s="139" t="str">
        <f t="shared" ca="1" si="23"/>
        <v/>
      </c>
      <c r="DM12" s="30" t="str">
        <f t="shared" ca="1" si="23"/>
        <v/>
      </c>
      <c r="DN12" s="18" t="str">
        <f t="shared" ca="1" si="23"/>
        <v/>
      </c>
      <c r="DO12" s="30" t="str">
        <f t="shared" ref="DO12" ca="1" si="24">IF(INDIRECT($AW1&amp;"!"&amp;ADDRESS(DO2,DO3))="","",INDIRECT($AW1&amp;"!"&amp;ADDRESS(DO2,DO3)))</f>
        <v/>
      </c>
      <c r="DP12" s="139" t="str">
        <f t="shared" ref="DP12:DV12" ca="1" si="25">IF(INDIRECT($DP1&amp;"!"&amp;ADDRESS(DP2,DP3))="","",INDIRECT($DP1&amp;"!"&amp;ADDRESS(DP2,DP3)))</f>
        <v/>
      </c>
      <c r="DQ12" s="30" t="str">
        <f t="shared" ca="1" si="25"/>
        <v/>
      </c>
      <c r="DR12" s="30" t="str">
        <f t="shared" ca="1" si="25"/>
        <v/>
      </c>
      <c r="DS12" s="30" t="str">
        <f t="shared" ca="1" si="25"/>
        <v/>
      </c>
      <c r="DT12" s="30" t="str">
        <f t="shared" ca="1" si="25"/>
        <v/>
      </c>
      <c r="DU12" s="30" t="str">
        <f t="shared" ca="1" si="25"/>
        <v/>
      </c>
      <c r="DV12" s="18" t="str">
        <f t="shared" ca="1" si="25"/>
        <v/>
      </c>
      <c r="DW12" s="30" t="str">
        <f t="shared" ref="DW12:EI12" ca="1" si="26">IF(INDIRECT($DW1&amp;"!"&amp;ADDRESS(DW2,DW3))="","",INDIRECT($DW1&amp;"!"&amp;ADDRESS(DW2,DW3)))</f>
        <v/>
      </c>
      <c r="DX12" s="30" t="str">
        <f t="shared" ca="1" si="26"/>
        <v/>
      </c>
      <c r="DY12" s="18" t="str">
        <f t="shared" ca="1" si="26"/>
        <v/>
      </c>
      <c r="DZ12" s="22" t="str">
        <f t="shared" ca="1" si="26"/>
        <v/>
      </c>
      <c r="EA12" s="18" t="str">
        <f t="shared" ca="1" si="26"/>
        <v/>
      </c>
      <c r="EB12" s="30" t="str">
        <f t="shared" ca="1" si="26"/>
        <v/>
      </c>
      <c r="EC12" s="30" t="str">
        <f t="shared" ca="1" si="26"/>
        <v/>
      </c>
      <c r="ED12" s="18" t="str">
        <f t="shared" ca="1" si="26"/>
        <v/>
      </c>
      <c r="EE12" s="30" t="str">
        <f t="shared" ca="1" si="26"/>
        <v/>
      </c>
      <c r="EF12" s="18" t="str">
        <f t="shared" ca="1" si="26"/>
        <v/>
      </c>
      <c r="EG12" s="30" t="str">
        <f t="shared" ca="1" si="26"/>
        <v/>
      </c>
      <c r="EH12" s="30" t="str">
        <f t="shared" ca="1" si="26"/>
        <v/>
      </c>
      <c r="EI12" s="18" t="str">
        <f t="shared" ca="1" si="26"/>
        <v/>
      </c>
      <c r="EJ12" s="30" t="str">
        <f ca="1">IF(INDIRECT($EJ1&amp;"!"&amp;ADDRESS(EJ2,EJ3))="","",INDIRECT($EJ1&amp;"!"&amp;ADDRESS(EJ2,EJ3)))</f>
        <v/>
      </c>
      <c r="EK12" s="30" t="str">
        <f ca="1">IF(INDIRECT($EJ1&amp;"!"&amp;ADDRESS(EK2,EK3))="","",INDIRECT($EJ1&amp;"!"&amp;ADDRESS(EK2,EK3)))</f>
        <v/>
      </c>
      <c r="EL12" s="18" t="str">
        <f ca="1">IF(INDIRECT($EJ1&amp;"!"&amp;ADDRESS(EL2,EL3))="","",INDIRECT($EJ1&amp;"!"&amp;ADDRESS(EL2,EL3)))</f>
        <v/>
      </c>
      <c r="EM12" s="30" t="str">
        <f t="shared" ref="EM12:ET12" ca="1" si="27">IF(INDIRECT($EM1&amp;"!"&amp;ADDRESS(EM2,EM3))="","",INDIRECT($EM1&amp;"!"&amp;ADDRESS(EM2,EM3)))</f>
        <v/>
      </c>
      <c r="EN12" s="30" t="str">
        <f t="shared" ca="1" si="27"/>
        <v/>
      </c>
      <c r="EO12" s="18" t="str">
        <f t="shared" ca="1" si="27"/>
        <v/>
      </c>
      <c r="EP12" s="30" t="str">
        <f t="shared" ca="1" si="27"/>
        <v/>
      </c>
      <c r="EQ12" s="18" t="str">
        <f t="shared" ca="1" si="27"/>
        <v/>
      </c>
      <c r="ER12" s="30" t="str">
        <f t="shared" ca="1" si="27"/>
        <v/>
      </c>
      <c r="ES12" s="30" t="str">
        <f t="shared" ca="1" si="27"/>
        <v/>
      </c>
      <c r="ET12" s="18" t="str">
        <f t="shared" ca="1" si="27"/>
        <v/>
      </c>
      <c r="EU12" s="30" t="str">
        <f t="shared" ref="EU12:FC12" ca="1" si="28">IF(INDIRECT($EU1&amp;"!"&amp;ADDRESS(EU2,EU3))="","",INDIRECT($EU1&amp;"!"&amp;ADDRESS(EU2,EU3)))</f>
        <v/>
      </c>
      <c r="EV12" s="30" t="str">
        <f t="shared" ca="1" si="28"/>
        <v/>
      </c>
      <c r="EW12" s="18" t="str">
        <f t="shared" ca="1" si="28"/>
        <v/>
      </c>
      <c r="EX12" s="30" t="str">
        <f t="shared" ca="1" si="28"/>
        <v/>
      </c>
      <c r="EY12" s="22" t="str">
        <f t="shared" ca="1" si="28"/>
        <v/>
      </c>
      <c r="EZ12" s="30" t="str">
        <f t="shared" ca="1" si="28"/>
        <v/>
      </c>
      <c r="FA12" s="22" t="str">
        <f t="shared" ca="1" si="28"/>
        <v/>
      </c>
      <c r="FB12" s="30" t="str">
        <f t="shared" ca="1" si="28"/>
        <v/>
      </c>
      <c r="FC12" s="18" t="str">
        <f t="shared" ca="1" si="28"/>
        <v/>
      </c>
      <c r="FD12" s="30" t="str">
        <f ca="1">IF(INDIRECT($FD1&amp;"!"&amp;ADDRESS(FD2,FD3))="","",INDIRECT($FD1&amp;"!"&amp;ADDRESS(FD2,FD3)))</f>
        <v/>
      </c>
      <c r="FE12" s="30" t="str">
        <f ca="1">IF(INDIRECT($FD1&amp;"!"&amp;ADDRESS(FE2,FE3))="","",INDIRECT($FD1&amp;"!"&amp;ADDRESS(FE2,FE3)))</f>
        <v/>
      </c>
      <c r="FF12" s="139" t="str">
        <f ca="1">IF(INDIRECT($FD1&amp;"!"&amp;ADDRESS(FF2,FF3))="","",INDIRECT($FD1&amp;"!"&amp;ADDRESS(FF2,FF3)))</f>
        <v/>
      </c>
      <c r="FG12" s="139" t="str">
        <f ca="1">IF(INDIRECT($FD1&amp;"!"&amp;ADDRESS(FG2,FG3))="","",INDIRECT($FD1&amp;"!"&amp;ADDRESS(FG2,FG3)))</f>
        <v/>
      </c>
      <c r="FH12" s="18" t="str">
        <f ca="1">IF(INDIRECT($FD1&amp;"!"&amp;ADDRESS(FH2,FH3))="","",INDIRECT($FD1&amp;"!"&amp;ADDRESS(FH2,FH3)))</f>
        <v/>
      </c>
      <c r="FI12" s="30" t="str">
        <f t="shared" ref="FI12:FN12" ca="1" si="29">IF(INDIRECT($FI1&amp;"!"&amp;ADDRESS(FI2,FI3))="","",INDIRECT($FI1&amp;"!"&amp;ADDRESS(FI2,FI3)))</f>
        <v/>
      </c>
      <c r="FJ12" s="30" t="str">
        <f t="shared" ca="1" si="29"/>
        <v/>
      </c>
      <c r="FK12" s="18" t="str">
        <f t="shared" ca="1" si="29"/>
        <v/>
      </c>
      <c r="FL12" s="30" t="str">
        <f t="shared" ca="1" si="29"/>
        <v/>
      </c>
      <c r="FM12" s="30" t="str">
        <f t="shared" ca="1" si="29"/>
        <v/>
      </c>
      <c r="FN12" s="18" t="str">
        <f t="shared" ca="1" si="29"/>
        <v/>
      </c>
      <c r="FO12" s="30" t="str">
        <f ca="1">IF(INDIRECT($FO1&amp;"!"&amp;ADDRESS(FO2,FO3))="","",INDIRECT($FO1&amp;"!"&amp;ADDRESS(FO2,FO3)))</f>
        <v/>
      </c>
      <c r="FP12" s="18" t="str">
        <f ca="1">IF(INDIRECT($FO1&amp;"!"&amp;ADDRESS(FP2,FP3))="","",INDIRECT($FO1&amp;"!"&amp;ADDRESS(FP2,FP3)))</f>
        <v/>
      </c>
      <c r="FQ12" s="18" t="str">
        <f ca="1">IF(INDIRECT($FO1&amp;"!"&amp;ADDRESS(FQ2,FQ3))="","",INDIRECT($FO1&amp;"!"&amp;ADDRESS(FQ2,FQ3)))</f>
        <v/>
      </c>
    </row>
  </sheetData>
  <mergeCells count="108">
    <mergeCell ref="EX9:EY9"/>
    <mergeCell ref="EZ9:FA9"/>
    <mergeCell ref="FB9:FC9"/>
    <mergeCell ref="FM8:FN8"/>
    <mergeCell ref="FM9:FM11"/>
    <mergeCell ref="FE8:FH8"/>
    <mergeCell ref="FE9:FE10"/>
    <mergeCell ref="FF9:FF10"/>
    <mergeCell ref="FG9:FH9"/>
    <mergeCell ref="FO4:FQ4"/>
    <mergeCell ref="FI6:FN6"/>
    <mergeCell ref="FL7:FN7"/>
    <mergeCell ref="FJ7:FK7"/>
    <mergeCell ref="BR8:BX8"/>
    <mergeCell ref="EJ4:EL4"/>
    <mergeCell ref="AW7:AX7"/>
    <mergeCell ref="BY7:CG7"/>
    <mergeCell ref="BR9:BS9"/>
    <mergeCell ref="BQ6:BX6"/>
    <mergeCell ref="BQ7:BX7"/>
    <mergeCell ref="BY6:CG6"/>
    <mergeCell ref="BZ9:CA9"/>
    <mergeCell ref="CB9:CC9"/>
    <mergeCell ref="CD9:CE9"/>
    <mergeCell ref="CF9:CG9"/>
    <mergeCell ref="CU9:CU11"/>
    <mergeCell ref="BZ8:CG8"/>
    <mergeCell ref="DS9:DS10"/>
    <mergeCell ref="CP8:CR8"/>
    <mergeCell ref="FO9:FO11"/>
    <mergeCell ref="FQ8:FQ9"/>
    <mergeCell ref="EV8:FC8"/>
    <mergeCell ref="EV9:EW9"/>
    <mergeCell ref="FD6:FH6"/>
    <mergeCell ref="EU6:FC6"/>
    <mergeCell ref="EM6:ET6"/>
    <mergeCell ref="EM7:ET7"/>
    <mergeCell ref="EN8:ET8"/>
    <mergeCell ref="FD7:FH7"/>
    <mergeCell ref="EU7:FC7"/>
    <mergeCell ref="FO6:FQ6"/>
    <mergeCell ref="FO7:FQ7"/>
    <mergeCell ref="EP9:EQ9"/>
    <mergeCell ref="ES10:ES11"/>
    <mergeCell ref="EK9:EK11"/>
    <mergeCell ref="EJ7:EL7"/>
    <mergeCell ref="EP10:EP11"/>
    <mergeCell ref="EK8:EL8"/>
    <mergeCell ref="EN9:EO9"/>
    <mergeCell ref="EN10:EN11"/>
    <mergeCell ref="ER9:ET9"/>
    <mergeCell ref="EJ6:EL6"/>
    <mergeCell ref="DP6:DV6"/>
    <mergeCell ref="DW6:EA6"/>
    <mergeCell ref="DX7:EA7"/>
    <mergeCell ref="DY8:EA8"/>
    <mergeCell ref="DP7:DV7"/>
    <mergeCell ref="EH8:EI8"/>
    <mergeCell ref="EI9:EI10"/>
    <mergeCell ref="DU9:DV9"/>
    <mergeCell ref="BD9:BE9"/>
    <mergeCell ref="BF9:BH9"/>
    <mergeCell ref="BA7:BH7"/>
    <mergeCell ref="AY7:AZ7"/>
    <mergeCell ref="BI6:BP6"/>
    <mergeCell ref="BJ8:BP8"/>
    <mergeCell ref="DR9:DR10"/>
    <mergeCell ref="DQ8:DV8"/>
    <mergeCell ref="EF8:EF9"/>
    <mergeCell ref="DG6:DH6"/>
    <mergeCell ref="DI6:DO6"/>
    <mergeCell ref="CX6:DF6"/>
    <mergeCell ref="DI7:DO7"/>
    <mergeCell ref="DO10:DO11"/>
    <mergeCell ref="DJ8:DO8"/>
    <mergeCell ref="DG7:DH7"/>
    <mergeCell ref="DM9:DN9"/>
    <mergeCell ref="DE10:DF10"/>
    <mergeCell ref="DA10:DB10"/>
    <mergeCell ref="CS7:CT7"/>
    <mergeCell ref="CU7:CW7"/>
    <mergeCell ref="CX7:DF7"/>
    <mergeCell ref="CY8:DF8"/>
    <mergeCell ref="CO7:CR7"/>
    <mergeCell ref="CQ9:CQ10"/>
    <mergeCell ref="AX8:AX9"/>
    <mergeCell ref="BT9:BU9"/>
    <mergeCell ref="BV9:BX9"/>
    <mergeCell ref="EG6:EI6"/>
    <mergeCell ref="EG7:EI7"/>
    <mergeCell ref="CH8:CI8"/>
    <mergeCell ref="CJ8:CK8"/>
    <mergeCell ref="CL8:CN8"/>
    <mergeCell ref="CH6:CN6"/>
    <mergeCell ref="CH7:CN7"/>
    <mergeCell ref="EB6:ED6"/>
    <mergeCell ref="EC7:ED7"/>
    <mergeCell ref="EE7:EF7"/>
    <mergeCell ref="EE6:EF6"/>
    <mergeCell ref="CY9:DB9"/>
    <mergeCell ref="DC9:DF9"/>
    <mergeCell ref="DQ9:DQ10"/>
    <mergeCell ref="BJ9:BK9"/>
    <mergeCell ref="BL9:BM9"/>
    <mergeCell ref="BN9:BP9"/>
    <mergeCell ref="AW6:BH6"/>
    <mergeCell ref="BB8:BH8"/>
    <mergeCell ref="BB9:BC9"/>
  </mergeCells>
  <phoneticPr fontId="1"/>
  <pageMargins left="0.70866141732283472" right="0.31496062992125984"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B1:G73"/>
  <sheetViews>
    <sheetView showGridLines="0" view="pageBreakPreview" zoomScale="115" zoomScaleNormal="100" zoomScaleSheetLayoutView="115" workbookViewId="0"/>
  </sheetViews>
  <sheetFormatPr defaultColWidth="9" defaultRowHeight="13.5"/>
  <cols>
    <col min="1" max="1" width="4.125" style="5" customWidth="1"/>
    <col min="2" max="2" width="3.125" style="5" customWidth="1"/>
    <col min="3" max="3" width="13.625" style="5" customWidth="1"/>
    <col min="4" max="4" width="10.625" style="7" customWidth="1"/>
    <col min="5" max="5" width="54.625" style="5" customWidth="1"/>
    <col min="6" max="6" width="9" style="5" customWidth="1"/>
    <col min="7" max="7" width="9" style="24" hidden="1" customWidth="1"/>
    <col min="8" max="16384" width="9" style="5"/>
  </cols>
  <sheetData>
    <row r="1" spans="2:7">
      <c r="B1" s="15" t="s">
        <v>22</v>
      </c>
      <c r="G1" s="5" t="str">
        <f>B1</f>
        <v>回答者連絡先等</v>
      </c>
    </row>
    <row r="2" spans="2:7">
      <c r="B2" s="15" t="s">
        <v>23</v>
      </c>
    </row>
    <row r="3" spans="2:7">
      <c r="B3" s="15"/>
    </row>
    <row r="4" spans="2:7">
      <c r="B4" s="15" t="s">
        <v>15</v>
      </c>
      <c r="G4" s="24" t="str">
        <f>IF(E4="","",E4)</f>
        <v/>
      </c>
    </row>
    <row r="5" spans="2:7">
      <c r="B5" s="15" t="str">
        <f>実施要領!C19</f>
        <v>1.1 施設等更新に係る対応について</v>
      </c>
      <c r="G5" s="24" t="str">
        <f t="shared" ref="G5:G46" si="0">IF(E5="","",E5)</f>
        <v/>
      </c>
    </row>
    <row r="6" spans="2:7">
      <c r="B6" s="236" t="s">
        <v>9</v>
      </c>
      <c r="C6" s="233"/>
      <c r="D6" s="241"/>
      <c r="E6" s="242"/>
      <c r="G6" s="24" t="str">
        <f t="shared" si="0"/>
        <v/>
      </c>
    </row>
    <row r="7" spans="2:7">
      <c r="B7" s="232" t="s">
        <v>10</v>
      </c>
      <c r="C7" s="233"/>
      <c r="D7" s="241"/>
      <c r="E7" s="242"/>
      <c r="G7" s="24" t="str">
        <f t="shared" si="0"/>
        <v/>
      </c>
    </row>
    <row r="8" spans="2:7">
      <c r="B8" s="234"/>
      <c r="C8" s="11" t="s">
        <v>11</v>
      </c>
      <c r="D8" s="241"/>
      <c r="E8" s="242"/>
      <c r="G8" s="24" t="str">
        <f t="shared" si="0"/>
        <v/>
      </c>
    </row>
    <row r="9" spans="2:7">
      <c r="B9" s="235"/>
      <c r="C9" s="11" t="s">
        <v>1</v>
      </c>
      <c r="D9" s="241"/>
      <c r="E9" s="242"/>
      <c r="G9" s="24" t="str">
        <f t="shared" si="0"/>
        <v/>
      </c>
    </row>
    <row r="10" spans="2:7">
      <c r="B10" s="235"/>
      <c r="C10" s="12" t="s">
        <v>4</v>
      </c>
      <c r="D10" s="243"/>
      <c r="E10" s="244"/>
      <c r="G10" s="24" t="str">
        <f t="shared" si="0"/>
        <v/>
      </c>
    </row>
    <row r="11" spans="2:7">
      <c r="B11" s="13"/>
      <c r="C11" s="14"/>
      <c r="D11" s="159"/>
      <c r="E11" s="13"/>
      <c r="G11" s="24" t="str">
        <f t="shared" si="0"/>
        <v/>
      </c>
    </row>
    <row r="12" spans="2:7">
      <c r="B12" s="5" t="str">
        <f>実施要領!C67</f>
        <v>1.2 旧管路の有効利用について</v>
      </c>
      <c r="G12" s="24" t="str">
        <f t="shared" si="0"/>
        <v/>
      </c>
    </row>
    <row r="13" spans="2:7">
      <c r="B13" s="236" t="s">
        <v>9</v>
      </c>
      <c r="C13" s="233"/>
      <c r="D13" s="241"/>
      <c r="E13" s="242"/>
      <c r="G13" s="24" t="str">
        <f t="shared" si="0"/>
        <v/>
      </c>
    </row>
    <row r="14" spans="2:7">
      <c r="B14" s="232" t="s">
        <v>10</v>
      </c>
      <c r="C14" s="233"/>
      <c r="D14" s="241"/>
      <c r="E14" s="242"/>
      <c r="G14" s="24" t="str">
        <f t="shared" si="0"/>
        <v/>
      </c>
    </row>
    <row r="15" spans="2:7">
      <c r="B15" s="234"/>
      <c r="C15" s="11" t="s">
        <v>11</v>
      </c>
      <c r="D15" s="241"/>
      <c r="E15" s="242"/>
      <c r="G15" s="24" t="str">
        <f t="shared" si="0"/>
        <v/>
      </c>
    </row>
    <row r="16" spans="2:7">
      <c r="B16" s="235"/>
      <c r="C16" s="11" t="s">
        <v>1</v>
      </c>
      <c r="D16" s="241"/>
      <c r="E16" s="242"/>
      <c r="G16" s="24" t="str">
        <f t="shared" si="0"/>
        <v/>
      </c>
    </row>
    <row r="17" spans="2:7">
      <c r="B17" s="235"/>
      <c r="C17" s="12" t="s">
        <v>4</v>
      </c>
      <c r="D17" s="243"/>
      <c r="E17" s="244"/>
      <c r="G17" s="24" t="str">
        <f t="shared" si="0"/>
        <v/>
      </c>
    </row>
    <row r="18" spans="2:7">
      <c r="G18" s="24" t="str">
        <f t="shared" si="0"/>
        <v/>
      </c>
    </row>
    <row r="19" spans="2:7">
      <c r="B19" s="76" t="str">
        <f>実施要領!C72</f>
        <v>1.3 豪雨による浄水場や取水施設などの浸水被害及び、災害時における工業用水の供給について</v>
      </c>
      <c r="G19" s="24" t="str">
        <f t="shared" si="0"/>
        <v/>
      </c>
    </row>
    <row r="20" spans="2:7">
      <c r="B20" s="236" t="s">
        <v>9</v>
      </c>
      <c r="C20" s="233"/>
      <c r="D20" s="241"/>
      <c r="E20" s="242"/>
      <c r="G20" s="24" t="str">
        <f t="shared" si="0"/>
        <v/>
      </c>
    </row>
    <row r="21" spans="2:7">
      <c r="B21" s="232" t="s">
        <v>10</v>
      </c>
      <c r="C21" s="233"/>
      <c r="D21" s="241"/>
      <c r="E21" s="242"/>
      <c r="G21" s="24" t="str">
        <f t="shared" si="0"/>
        <v/>
      </c>
    </row>
    <row r="22" spans="2:7">
      <c r="B22" s="234"/>
      <c r="C22" s="16" t="s">
        <v>11</v>
      </c>
      <c r="D22" s="241"/>
      <c r="E22" s="242"/>
      <c r="G22" s="24" t="str">
        <f t="shared" si="0"/>
        <v/>
      </c>
    </row>
    <row r="23" spans="2:7">
      <c r="B23" s="235"/>
      <c r="C23" s="16" t="s">
        <v>1</v>
      </c>
      <c r="D23" s="241"/>
      <c r="E23" s="242"/>
      <c r="G23" s="24" t="str">
        <f t="shared" si="0"/>
        <v/>
      </c>
    </row>
    <row r="24" spans="2:7">
      <c r="B24" s="235"/>
      <c r="C24" s="12" t="s">
        <v>4</v>
      </c>
      <c r="D24" s="243"/>
      <c r="E24" s="244"/>
      <c r="G24" s="24" t="str">
        <f t="shared" si="0"/>
        <v/>
      </c>
    </row>
    <row r="25" spans="2:7">
      <c r="G25" s="24" t="str">
        <f t="shared" si="0"/>
        <v/>
      </c>
    </row>
    <row r="26" spans="2:7">
      <c r="B26" s="5" t="str">
        <f>実施要領!C89</f>
        <v>1.4 アセットマネジメント指針による設備更新について</v>
      </c>
      <c r="G26" s="24" t="str">
        <f t="shared" si="0"/>
        <v/>
      </c>
    </row>
    <row r="27" spans="2:7">
      <c r="B27" s="236" t="s">
        <v>9</v>
      </c>
      <c r="C27" s="233"/>
      <c r="D27" s="241"/>
      <c r="E27" s="242"/>
      <c r="G27" s="24" t="str">
        <f t="shared" si="0"/>
        <v/>
      </c>
    </row>
    <row r="28" spans="2:7">
      <c r="B28" s="232" t="s">
        <v>10</v>
      </c>
      <c r="C28" s="233"/>
      <c r="D28" s="241"/>
      <c r="E28" s="242"/>
      <c r="G28" s="24" t="str">
        <f t="shared" si="0"/>
        <v/>
      </c>
    </row>
    <row r="29" spans="2:7">
      <c r="B29" s="234"/>
      <c r="C29" s="16" t="s">
        <v>11</v>
      </c>
      <c r="D29" s="241"/>
      <c r="E29" s="242"/>
      <c r="G29" s="24" t="str">
        <f t="shared" si="0"/>
        <v/>
      </c>
    </row>
    <row r="30" spans="2:7">
      <c r="B30" s="235"/>
      <c r="C30" s="16" t="s">
        <v>1</v>
      </c>
      <c r="D30" s="241"/>
      <c r="E30" s="242"/>
      <c r="G30" s="24" t="str">
        <f t="shared" si="0"/>
        <v/>
      </c>
    </row>
    <row r="31" spans="2:7">
      <c r="B31" s="235"/>
      <c r="C31" s="12" t="s">
        <v>4</v>
      </c>
      <c r="D31" s="243"/>
      <c r="E31" s="244"/>
      <c r="G31" s="24" t="str">
        <f t="shared" si="0"/>
        <v/>
      </c>
    </row>
    <row r="32" spans="2:7">
      <c r="G32" s="24" t="str">
        <f t="shared" si="0"/>
        <v/>
      </c>
    </row>
    <row r="33" spans="2:7">
      <c r="B33" s="5" t="s">
        <v>16</v>
      </c>
      <c r="G33" s="24" t="str">
        <f t="shared" si="0"/>
        <v/>
      </c>
    </row>
    <row r="34" spans="2:7">
      <c r="B34" s="5" t="str">
        <f>実施要領!C96</f>
        <v>2.1 新規ユーザーが既存ユーザーへの分岐管を利用する場合の取扱いについて</v>
      </c>
      <c r="G34" s="24" t="str">
        <f t="shared" si="0"/>
        <v/>
      </c>
    </row>
    <row r="35" spans="2:7">
      <c r="B35" s="236" t="s">
        <v>9</v>
      </c>
      <c r="C35" s="233"/>
      <c r="D35" s="241"/>
      <c r="E35" s="242"/>
      <c r="G35" s="24" t="str">
        <f t="shared" si="0"/>
        <v/>
      </c>
    </row>
    <row r="36" spans="2:7">
      <c r="B36" s="232" t="s">
        <v>10</v>
      </c>
      <c r="C36" s="233"/>
      <c r="D36" s="241"/>
      <c r="E36" s="242"/>
      <c r="G36" s="24" t="str">
        <f t="shared" si="0"/>
        <v/>
      </c>
    </row>
    <row r="37" spans="2:7">
      <c r="B37" s="234"/>
      <c r="C37" s="16" t="s">
        <v>11</v>
      </c>
      <c r="D37" s="241"/>
      <c r="E37" s="242"/>
      <c r="G37" s="24" t="str">
        <f t="shared" si="0"/>
        <v/>
      </c>
    </row>
    <row r="38" spans="2:7">
      <c r="B38" s="235"/>
      <c r="C38" s="16" t="s">
        <v>1</v>
      </c>
      <c r="D38" s="241"/>
      <c r="E38" s="242"/>
      <c r="G38" s="24" t="str">
        <f t="shared" si="0"/>
        <v/>
      </c>
    </row>
    <row r="39" spans="2:7">
      <c r="B39" s="235"/>
      <c r="C39" s="12" t="s">
        <v>4</v>
      </c>
      <c r="D39" s="243"/>
      <c r="E39" s="244"/>
      <c r="G39" s="24" t="str">
        <f t="shared" si="0"/>
        <v/>
      </c>
    </row>
    <row r="40" spans="2:7">
      <c r="G40" s="24" t="str">
        <f t="shared" si="0"/>
        <v/>
      </c>
    </row>
    <row r="41" spans="2:7">
      <c r="B41" s="7" t="str">
        <f>実施要領!C100</f>
        <v>2.2 赤字事業の経営健全化に向けた対応について</v>
      </c>
      <c r="G41" s="24" t="str">
        <f t="shared" si="0"/>
        <v/>
      </c>
    </row>
    <row r="42" spans="2:7">
      <c r="B42" s="236" t="s">
        <v>9</v>
      </c>
      <c r="C42" s="233"/>
      <c r="D42" s="241"/>
      <c r="E42" s="242"/>
      <c r="G42" s="24" t="str">
        <f t="shared" si="0"/>
        <v/>
      </c>
    </row>
    <row r="43" spans="2:7">
      <c r="B43" s="232" t="s">
        <v>10</v>
      </c>
      <c r="C43" s="233"/>
      <c r="D43" s="241"/>
      <c r="E43" s="242"/>
      <c r="G43" s="24" t="str">
        <f t="shared" si="0"/>
        <v/>
      </c>
    </row>
    <row r="44" spans="2:7">
      <c r="B44" s="234"/>
      <c r="C44" s="16" t="s">
        <v>11</v>
      </c>
      <c r="D44" s="241"/>
      <c r="E44" s="242"/>
      <c r="G44" s="24" t="str">
        <f t="shared" si="0"/>
        <v/>
      </c>
    </row>
    <row r="45" spans="2:7">
      <c r="B45" s="235"/>
      <c r="C45" s="16" t="s">
        <v>1</v>
      </c>
      <c r="D45" s="241"/>
      <c r="E45" s="242"/>
      <c r="G45" s="24" t="str">
        <f t="shared" si="0"/>
        <v/>
      </c>
    </row>
    <row r="46" spans="2:7">
      <c r="B46" s="235"/>
      <c r="C46" s="12" t="s">
        <v>4</v>
      </c>
      <c r="D46" s="245"/>
      <c r="E46" s="246"/>
      <c r="G46" s="24" t="str">
        <f t="shared" si="0"/>
        <v/>
      </c>
    </row>
    <row r="47" spans="2:7">
      <c r="B47" s="13"/>
      <c r="C47" s="14"/>
      <c r="D47" s="159"/>
      <c r="E47" s="67"/>
    </row>
    <row r="48" spans="2:7">
      <c r="B48" s="5" t="str">
        <f>実施要領!C104</f>
        <v>2.3 工業用水道事業の広報、ＰＲ活動への取組状況について</v>
      </c>
      <c r="G48" s="24" t="str">
        <f t="shared" ref="G48:G60" si="1">IF(E48="","",E48)</f>
        <v/>
      </c>
    </row>
    <row r="49" spans="2:7" ht="13.5" customHeight="1">
      <c r="B49" s="233" t="s">
        <v>9</v>
      </c>
      <c r="C49" s="238"/>
      <c r="D49" s="241"/>
      <c r="E49" s="242"/>
      <c r="G49" s="24" t="str">
        <f t="shared" si="1"/>
        <v/>
      </c>
    </row>
    <row r="50" spans="2:7" ht="13.5" customHeight="1">
      <c r="B50" s="239" t="s">
        <v>10</v>
      </c>
      <c r="C50" s="240"/>
      <c r="D50" s="241"/>
      <c r="E50" s="242"/>
      <c r="G50" s="24" t="str">
        <f t="shared" si="1"/>
        <v/>
      </c>
    </row>
    <row r="51" spans="2:7">
      <c r="B51" s="237"/>
      <c r="C51" s="32" t="s">
        <v>11</v>
      </c>
      <c r="D51" s="241"/>
      <c r="E51" s="242"/>
      <c r="G51" s="24" t="str">
        <f t="shared" si="1"/>
        <v/>
      </c>
    </row>
    <row r="52" spans="2:7">
      <c r="B52" s="237"/>
      <c r="C52" s="32" t="s">
        <v>1</v>
      </c>
      <c r="D52" s="241"/>
      <c r="E52" s="242"/>
      <c r="G52" s="24" t="str">
        <f t="shared" si="1"/>
        <v/>
      </c>
    </row>
    <row r="53" spans="2:7">
      <c r="B53" s="234"/>
      <c r="C53" s="12" t="s">
        <v>4</v>
      </c>
      <c r="D53" s="243"/>
      <c r="E53" s="244"/>
      <c r="G53" s="24" t="str">
        <f t="shared" si="1"/>
        <v/>
      </c>
    </row>
    <row r="54" spans="2:7">
      <c r="G54" s="24" t="str">
        <f t="shared" si="1"/>
        <v/>
      </c>
    </row>
    <row r="55" spans="2:7">
      <c r="B55" s="7" t="str">
        <f>実施要領!C109</f>
        <v>2.4 工業用水の温度上昇に係る対策について</v>
      </c>
      <c r="G55" s="24" t="str">
        <f t="shared" si="1"/>
        <v/>
      </c>
    </row>
    <row r="56" spans="2:7" ht="13.5" customHeight="1">
      <c r="B56" s="233" t="s">
        <v>9</v>
      </c>
      <c r="C56" s="238"/>
      <c r="D56" s="241"/>
      <c r="E56" s="242"/>
      <c r="G56" s="24" t="str">
        <f t="shared" si="1"/>
        <v/>
      </c>
    </row>
    <row r="57" spans="2:7" ht="13.5" customHeight="1">
      <c r="B57" s="239" t="s">
        <v>10</v>
      </c>
      <c r="C57" s="240"/>
      <c r="D57" s="241"/>
      <c r="E57" s="242"/>
      <c r="G57" s="24" t="str">
        <f t="shared" si="1"/>
        <v/>
      </c>
    </row>
    <row r="58" spans="2:7">
      <c r="B58" s="237"/>
      <c r="C58" s="32" t="s">
        <v>11</v>
      </c>
      <c r="D58" s="241"/>
      <c r="E58" s="242"/>
      <c r="G58" s="24" t="str">
        <f t="shared" si="1"/>
        <v/>
      </c>
    </row>
    <row r="59" spans="2:7">
      <c r="B59" s="237"/>
      <c r="C59" s="32" t="s">
        <v>1</v>
      </c>
      <c r="D59" s="241"/>
      <c r="E59" s="242"/>
      <c r="G59" s="24" t="str">
        <f t="shared" si="1"/>
        <v/>
      </c>
    </row>
    <row r="60" spans="2:7">
      <c r="B60" s="234"/>
      <c r="C60" s="12" t="s">
        <v>4</v>
      </c>
      <c r="D60" s="245"/>
      <c r="E60" s="246"/>
      <c r="G60" s="24" t="str">
        <f t="shared" si="1"/>
        <v/>
      </c>
    </row>
    <row r="61" spans="2:7">
      <c r="G61" s="24" t="str">
        <f t="shared" ref="G61:G67" si="2">IF(E61="","",E61)</f>
        <v/>
      </c>
    </row>
    <row r="62" spans="2:7">
      <c r="B62" s="7" t="str">
        <f>実施要領!C116</f>
        <v>2.5 工業用水道施設の保守管理におけるＩｏＴなどの新技術の活用について</v>
      </c>
      <c r="G62" s="24" t="str">
        <f t="shared" si="2"/>
        <v/>
      </c>
    </row>
    <row r="63" spans="2:7" ht="13.5" customHeight="1">
      <c r="B63" s="233" t="s">
        <v>9</v>
      </c>
      <c r="C63" s="238"/>
      <c r="D63" s="241"/>
      <c r="E63" s="242"/>
      <c r="G63" s="24" t="str">
        <f t="shared" si="2"/>
        <v/>
      </c>
    </row>
    <row r="64" spans="2:7" ht="13.5" customHeight="1">
      <c r="B64" s="239" t="s">
        <v>10</v>
      </c>
      <c r="C64" s="240"/>
      <c r="D64" s="241"/>
      <c r="E64" s="242"/>
      <c r="G64" s="24" t="str">
        <f t="shared" si="2"/>
        <v/>
      </c>
    </row>
    <row r="65" spans="2:7">
      <c r="B65" s="237"/>
      <c r="C65" s="32" t="s">
        <v>11</v>
      </c>
      <c r="D65" s="241"/>
      <c r="E65" s="242"/>
      <c r="G65" s="24" t="str">
        <f t="shared" si="2"/>
        <v/>
      </c>
    </row>
    <row r="66" spans="2:7">
      <c r="B66" s="237"/>
      <c r="C66" s="32" t="s">
        <v>1</v>
      </c>
      <c r="D66" s="241"/>
      <c r="E66" s="242"/>
      <c r="G66" s="24" t="str">
        <f t="shared" si="2"/>
        <v/>
      </c>
    </row>
    <row r="67" spans="2:7">
      <c r="B67" s="234"/>
      <c r="C67" s="12" t="s">
        <v>4</v>
      </c>
      <c r="D67" s="245"/>
      <c r="E67" s="246"/>
      <c r="G67" s="24" t="str">
        <f t="shared" si="2"/>
        <v/>
      </c>
    </row>
    <row r="70" spans="2:7" ht="14.25" thickBot="1">
      <c r="B70" s="5" t="s">
        <v>364</v>
      </c>
    </row>
    <row r="71" spans="2:7" ht="14.25" thickBot="1">
      <c r="C71" s="195" t="s">
        <v>258</v>
      </c>
      <c r="D71" s="151"/>
      <c r="E71" s="5" t="s">
        <v>260</v>
      </c>
    </row>
    <row r="72" spans="2:7" ht="14.25" thickBot="1"/>
    <row r="73" spans="2:7" ht="14.25" thickBot="1">
      <c r="C73" s="195" t="s">
        <v>259</v>
      </c>
      <c r="D73" s="151"/>
      <c r="E73" s="5" t="s">
        <v>261</v>
      </c>
    </row>
  </sheetData>
  <mergeCells count="72">
    <mergeCell ref="D63:E63"/>
    <mergeCell ref="D64:E64"/>
    <mergeCell ref="D65:E65"/>
    <mergeCell ref="D66:E66"/>
    <mergeCell ref="D67:E67"/>
    <mergeCell ref="D56:E56"/>
    <mergeCell ref="D57:E57"/>
    <mergeCell ref="D58:E58"/>
    <mergeCell ref="D59:E59"/>
    <mergeCell ref="D60:E60"/>
    <mergeCell ref="D42:E42"/>
    <mergeCell ref="D43:E43"/>
    <mergeCell ref="D44:E44"/>
    <mergeCell ref="D45:E45"/>
    <mergeCell ref="D46:E46"/>
    <mergeCell ref="D49:E49"/>
    <mergeCell ref="D50:E50"/>
    <mergeCell ref="D51:E51"/>
    <mergeCell ref="D52:E52"/>
    <mergeCell ref="D53:E53"/>
    <mergeCell ref="D35:E35"/>
    <mergeCell ref="D36:E36"/>
    <mergeCell ref="D37:E37"/>
    <mergeCell ref="D38:E38"/>
    <mergeCell ref="D39:E39"/>
    <mergeCell ref="D27:E27"/>
    <mergeCell ref="D28:E28"/>
    <mergeCell ref="D29:E29"/>
    <mergeCell ref="D30:E30"/>
    <mergeCell ref="D31:E31"/>
    <mergeCell ref="D20:E20"/>
    <mergeCell ref="D21:E21"/>
    <mergeCell ref="D22:E22"/>
    <mergeCell ref="D23:E23"/>
    <mergeCell ref="D24:E24"/>
    <mergeCell ref="D13:E13"/>
    <mergeCell ref="D14:E14"/>
    <mergeCell ref="D15:E15"/>
    <mergeCell ref="D16:E16"/>
    <mergeCell ref="D17:E17"/>
    <mergeCell ref="D6:E6"/>
    <mergeCell ref="D7:E7"/>
    <mergeCell ref="D8:E8"/>
    <mergeCell ref="D9:E9"/>
    <mergeCell ref="D10:E10"/>
    <mergeCell ref="B58:B60"/>
    <mergeCell ref="B63:C63"/>
    <mergeCell ref="B64:C64"/>
    <mergeCell ref="B65:B67"/>
    <mergeCell ref="B49:C49"/>
    <mergeCell ref="B50:C50"/>
    <mergeCell ref="B51:B53"/>
    <mergeCell ref="B56:C56"/>
    <mergeCell ref="B57:C57"/>
    <mergeCell ref="B14:C14"/>
    <mergeCell ref="B15:B17"/>
    <mergeCell ref="B6:C6"/>
    <mergeCell ref="B7:C7"/>
    <mergeCell ref="B8:B10"/>
    <mergeCell ref="B13:C13"/>
    <mergeCell ref="B20:C20"/>
    <mergeCell ref="B21:C21"/>
    <mergeCell ref="B22:B24"/>
    <mergeCell ref="B27:C27"/>
    <mergeCell ref="B28:C28"/>
    <mergeCell ref="B43:C43"/>
    <mergeCell ref="B44:B46"/>
    <mergeCell ref="B29:B31"/>
    <mergeCell ref="B35:C35"/>
    <mergeCell ref="B36:C36"/>
    <mergeCell ref="B37:B39"/>
    <mergeCell ref="B42:C42"/>
  </mergeCells>
  <phoneticPr fontId="1"/>
  <pageMargins left="0.75" right="0.75" top="1" bottom="1" header="0.51200000000000001" footer="0.51200000000000001"/>
  <pageSetup paperSize="9" orientation="portrait" r:id="rId1"/>
  <headerFooter alignWithMargins="0"/>
  <rowBreaks count="1" manualBreakCount="1">
    <brk id="54"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B208"/>
  <sheetViews>
    <sheetView showGridLines="0" view="pageBreakPreview" zoomScale="115" zoomScaleNormal="100" zoomScaleSheetLayoutView="115" workbookViewId="0"/>
  </sheetViews>
  <sheetFormatPr defaultColWidth="9" defaultRowHeight="14.25" customHeight="1"/>
  <cols>
    <col min="1" max="1" width="4.125" style="1" customWidth="1"/>
    <col min="2" max="13" width="2.25" style="1" customWidth="1"/>
    <col min="14" max="15" width="9.625" style="9" customWidth="1"/>
    <col min="16" max="16" width="7.125" style="1" customWidth="1"/>
    <col min="17" max="17" width="7.37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c r="B1" s="1" t="s">
        <v>15</v>
      </c>
    </row>
    <row r="2" spans="2:27" ht="20.100000000000001" customHeight="1">
      <c r="B2" t="str">
        <f>実施要領!C19</f>
        <v>1.1 施設等更新に係る対応について</v>
      </c>
      <c r="AA2" s="1" t="str">
        <f>B2</f>
        <v>1.1 施設等更新に係る対応について</v>
      </c>
    </row>
    <row r="3" spans="2:27" ht="20.100000000000001" customHeight="1" thickBot="1">
      <c r="C3" s="1" t="str">
        <f>実施要領!D20</f>
        <v xml:space="preserve">1.1.1 管路更新に係る種々の課題について </v>
      </c>
    </row>
    <row r="4" spans="2:27" ht="17.45" customHeight="1">
      <c r="D4" s="259" t="str">
        <f>実施要領!E21</f>
        <v>○更新工事の実施にあたり、都市部等の供給エリアにおける、他企業埋設管との調整、立坑用地の確保及び、仮配管やバイパス管による供給等の対策について</v>
      </c>
      <c r="E4" s="260"/>
      <c r="F4" s="260"/>
      <c r="G4" s="260"/>
      <c r="H4" s="260"/>
      <c r="I4" s="260"/>
      <c r="J4" s="260"/>
      <c r="K4" s="260"/>
      <c r="L4" s="260"/>
      <c r="M4" s="260"/>
      <c r="N4" s="260"/>
      <c r="O4" s="260"/>
      <c r="P4" s="260"/>
      <c r="Q4" s="260"/>
      <c r="R4" s="260"/>
      <c r="S4" s="260"/>
      <c r="T4" s="260"/>
      <c r="U4" s="260"/>
      <c r="V4" s="260"/>
      <c r="W4" s="260"/>
      <c r="X4" s="261"/>
    </row>
    <row r="5" spans="2:27" ht="17.45" customHeight="1" thickBot="1">
      <c r="D5" s="265"/>
      <c r="E5" s="266"/>
      <c r="F5" s="266"/>
      <c r="G5" s="266"/>
      <c r="H5" s="266"/>
      <c r="I5" s="266"/>
      <c r="J5" s="266"/>
      <c r="K5" s="266"/>
      <c r="L5" s="266"/>
      <c r="M5" s="266"/>
      <c r="N5" s="266"/>
      <c r="O5" s="266"/>
      <c r="P5" s="266"/>
      <c r="Q5" s="266"/>
      <c r="R5" s="266"/>
      <c r="S5" s="266"/>
      <c r="T5" s="266"/>
      <c r="U5" s="266"/>
      <c r="V5" s="266"/>
      <c r="W5" s="266"/>
      <c r="X5" s="267"/>
    </row>
    <row r="6" spans="2:27" s="2" customFormat="1" ht="5.0999999999999996" customHeight="1">
      <c r="D6" s="68"/>
      <c r="E6" s="68"/>
      <c r="F6" s="68"/>
      <c r="G6" s="68"/>
      <c r="H6" s="68"/>
      <c r="I6" s="68"/>
      <c r="J6" s="68"/>
      <c r="K6" s="68"/>
      <c r="L6" s="68"/>
      <c r="M6" s="68"/>
      <c r="N6" s="68"/>
      <c r="O6" s="68"/>
      <c r="P6" s="68"/>
      <c r="Q6" s="68"/>
      <c r="R6" s="68"/>
      <c r="S6" s="68"/>
      <c r="T6" s="68"/>
      <c r="U6" s="68"/>
      <c r="V6" s="68"/>
      <c r="W6" s="68"/>
      <c r="X6" s="68"/>
    </row>
    <row r="7" spans="2:27" ht="15" customHeight="1" thickBot="1">
      <c r="E7" s="1" t="str">
        <f>実施要領!F23&amp;"　"&amp;実施要領!G23&amp;"の有無"</f>
        <v>●質問1　都市部等の供給エリアにおける他企業埋設管との調整事例の有無</v>
      </c>
    </row>
    <row r="8" spans="2:27" ht="15" customHeight="1" thickBot="1">
      <c r="U8" s="47" t="s">
        <v>64</v>
      </c>
      <c r="X8" s="25"/>
      <c r="AA8" s="46" t="str">
        <f>IF(X8="","",X8)</f>
        <v/>
      </c>
    </row>
    <row r="9" spans="2:27" s="2" customFormat="1" ht="5.0999999999999996" customHeight="1">
      <c r="N9" s="8"/>
      <c r="O9" s="8"/>
      <c r="U9" s="60"/>
      <c r="X9" s="52"/>
      <c r="AA9" s="4"/>
    </row>
    <row r="10" spans="2:27" ht="15" customHeight="1" thickBot="1">
      <c r="H10" s="1" t="s">
        <v>71</v>
      </c>
      <c r="N10" s="1"/>
      <c r="O10" s="1"/>
      <c r="P10" s="9"/>
      <c r="Q10" s="9"/>
      <c r="AA10" s="4"/>
    </row>
    <row r="11" spans="2:27" ht="15" customHeight="1">
      <c r="L11" s="1" t="s">
        <v>186</v>
      </c>
      <c r="P11" s="33"/>
      <c r="Q11" s="250"/>
      <c r="R11" s="251"/>
      <c r="S11" s="251"/>
      <c r="T11" s="251"/>
      <c r="U11" s="251"/>
      <c r="V11" s="251"/>
      <c r="W11" s="251"/>
      <c r="X11" s="251"/>
      <c r="Y11" s="252"/>
      <c r="AA11" s="4" t="str">
        <f>IF(Q11="","",Q11)</f>
        <v/>
      </c>
    </row>
    <row r="12" spans="2:27" ht="15" customHeight="1" thickBot="1">
      <c r="J12" s="38"/>
      <c r="N12" s="1"/>
      <c r="O12" s="1"/>
      <c r="P12" s="9" t="s">
        <v>79</v>
      </c>
      <c r="Q12" s="256"/>
      <c r="R12" s="257"/>
      <c r="S12" s="257"/>
      <c r="T12" s="257"/>
      <c r="U12" s="257"/>
      <c r="V12" s="257"/>
      <c r="W12" s="257"/>
      <c r="X12" s="257"/>
      <c r="Y12" s="258"/>
    </row>
    <row r="13" spans="2:27" s="2" customFormat="1" ht="15" customHeight="1">
      <c r="K13" s="39"/>
      <c r="P13" s="37"/>
      <c r="Q13" s="40"/>
      <c r="R13" s="40"/>
      <c r="S13" s="40"/>
      <c r="T13" s="40"/>
      <c r="U13" s="40"/>
      <c r="V13" s="40"/>
      <c r="W13" s="40"/>
      <c r="X13" s="40"/>
      <c r="Y13" s="40"/>
    </row>
    <row r="14" spans="2:27" ht="15" customHeight="1" thickBot="1">
      <c r="E14" s="1" t="str">
        <f>実施要領!F24&amp;"　"&amp;実施要領!G24&amp;"の有無"</f>
        <v>●質問2　都市部等の供給エリアにおける立坑用地確保の対応事例の有無</v>
      </c>
    </row>
    <row r="15" spans="2:27" ht="15" customHeight="1" thickBot="1">
      <c r="U15" s="47" t="s">
        <v>64</v>
      </c>
      <c r="X15" s="25"/>
      <c r="AA15" s="46" t="str">
        <f>IF(X15="","",X15)</f>
        <v/>
      </c>
    </row>
    <row r="16" spans="2:27" s="2" customFormat="1" ht="5.0999999999999996" customHeight="1">
      <c r="N16" s="8"/>
      <c r="O16" s="8"/>
      <c r="U16" s="60"/>
      <c r="X16" s="52"/>
      <c r="AA16" s="4"/>
    </row>
    <row r="17" spans="5:28" ht="15" customHeight="1" thickBot="1">
      <c r="H17" s="1" t="s">
        <v>72</v>
      </c>
      <c r="N17" s="1"/>
      <c r="O17" s="1"/>
      <c r="P17" s="9"/>
      <c r="Q17" s="9"/>
      <c r="AA17" s="4"/>
    </row>
    <row r="18" spans="5:28" ht="15" customHeight="1">
      <c r="H18" s="38"/>
      <c r="J18" s="38"/>
      <c r="K18" s="1" t="s">
        <v>187</v>
      </c>
      <c r="P18" s="33"/>
      <c r="Q18" s="250"/>
      <c r="R18" s="251"/>
      <c r="S18" s="251"/>
      <c r="T18" s="251"/>
      <c r="U18" s="251"/>
      <c r="V18" s="251"/>
      <c r="W18" s="251"/>
      <c r="X18" s="251"/>
      <c r="Y18" s="252"/>
      <c r="AA18" s="4" t="str">
        <f>IF(Q18="","",Q18)</f>
        <v/>
      </c>
    </row>
    <row r="19" spans="5:28" ht="15" customHeight="1" thickBot="1">
      <c r="K19" s="1" t="s">
        <v>189</v>
      </c>
      <c r="N19" s="1"/>
      <c r="O19" s="1"/>
      <c r="P19" s="34"/>
      <c r="Q19" s="256"/>
      <c r="R19" s="257"/>
      <c r="S19" s="257"/>
      <c r="T19" s="257"/>
      <c r="U19" s="257"/>
      <c r="V19" s="257"/>
      <c r="W19" s="257"/>
      <c r="X19" s="257"/>
      <c r="Y19" s="258"/>
    </row>
    <row r="20" spans="5:28" s="2" customFormat="1" ht="15" customHeight="1">
      <c r="K20" s="39"/>
      <c r="P20" s="37"/>
      <c r="Q20" s="40"/>
      <c r="R20" s="40"/>
      <c r="S20" s="40"/>
      <c r="T20" s="40"/>
      <c r="U20" s="40"/>
      <c r="V20" s="40"/>
      <c r="W20" s="40"/>
      <c r="X20" s="40"/>
      <c r="Y20" s="40"/>
    </row>
    <row r="21" spans="5:28" ht="15" customHeight="1" thickBot="1">
      <c r="E21" s="1" t="str">
        <f>実施要領!F25&amp;"　"&amp;実施要領!G25&amp;"の有無"</f>
        <v>●質問3　工業用水の供給を止めずに工事を実施した事例の有無</v>
      </c>
    </row>
    <row r="22" spans="5:28" ht="15" customHeight="1" thickBot="1">
      <c r="U22" s="47" t="s">
        <v>64</v>
      </c>
      <c r="X22" s="25"/>
      <c r="AA22" s="46" t="str">
        <f>IF(X22="","",X22)</f>
        <v/>
      </c>
    </row>
    <row r="23" spans="5:28" s="2" customFormat="1" ht="5.0999999999999996" customHeight="1">
      <c r="N23" s="8"/>
      <c r="O23" s="8"/>
      <c r="U23" s="60"/>
      <c r="X23" s="52"/>
      <c r="AA23" s="4"/>
    </row>
    <row r="24" spans="5:28" ht="15" customHeight="1" thickBot="1">
      <c r="H24" s="1" t="s">
        <v>73</v>
      </c>
      <c r="N24" s="1"/>
      <c r="O24" s="1"/>
      <c r="P24" s="9"/>
      <c r="Q24" s="9"/>
      <c r="AA24" s="4"/>
    </row>
    <row r="25" spans="5:28" ht="15" customHeight="1" thickBot="1">
      <c r="J25" s="1" t="s">
        <v>283</v>
      </c>
      <c r="N25" s="1"/>
      <c r="O25" s="1"/>
      <c r="P25" s="25"/>
      <c r="Q25" s="146"/>
      <c r="R25" s="101" t="s">
        <v>56</v>
      </c>
      <c r="S25" s="250"/>
      <c r="T25" s="251"/>
      <c r="U25" s="251"/>
      <c r="V25" s="251"/>
      <c r="W25" s="251"/>
      <c r="X25" s="251"/>
      <c r="Y25" s="252"/>
      <c r="AA25" s="46" t="str">
        <f>IF(P25="","",P25)</f>
        <v/>
      </c>
      <c r="AB25" s="46" t="str">
        <f>IF(S25="","",S25)</f>
        <v/>
      </c>
    </row>
    <row r="26" spans="5:28" ht="15" customHeight="1">
      <c r="L26" s="38" t="s">
        <v>190</v>
      </c>
      <c r="N26" s="1"/>
      <c r="O26" s="1"/>
      <c r="P26" s="148"/>
      <c r="Q26" s="101"/>
      <c r="R26" s="101"/>
      <c r="S26" s="253"/>
      <c r="T26" s="254"/>
      <c r="U26" s="254"/>
      <c r="V26" s="254"/>
      <c r="W26" s="254"/>
      <c r="X26" s="254"/>
      <c r="Y26" s="255"/>
      <c r="AA26" s="4"/>
    </row>
    <row r="27" spans="5:28" ht="15" customHeight="1" thickBot="1">
      <c r="N27" s="1"/>
      <c r="O27" s="1"/>
      <c r="P27" s="9"/>
      <c r="Q27" s="101"/>
      <c r="R27" s="101"/>
      <c r="S27" s="256"/>
      <c r="T27" s="257"/>
      <c r="U27" s="257"/>
      <c r="V27" s="257"/>
      <c r="W27" s="257"/>
      <c r="X27" s="257"/>
      <c r="Y27" s="258"/>
      <c r="AA27" s="4"/>
    </row>
    <row r="28" spans="5:28" s="2" customFormat="1" ht="5.0999999999999996" customHeight="1" thickBot="1">
      <c r="P28" s="143"/>
      <c r="Q28" s="101"/>
      <c r="R28" s="101"/>
      <c r="S28" s="40"/>
      <c r="T28" s="40"/>
      <c r="U28" s="40"/>
      <c r="V28" s="40"/>
      <c r="W28" s="40"/>
      <c r="X28" s="40"/>
      <c r="Y28" s="40"/>
      <c r="AA28" s="4"/>
    </row>
    <row r="29" spans="5:28" ht="15" customHeight="1" thickBot="1">
      <c r="J29" s="1" t="s">
        <v>284</v>
      </c>
      <c r="N29" s="1"/>
      <c r="O29" s="1"/>
      <c r="P29" s="25"/>
      <c r="Q29" s="146"/>
      <c r="R29" s="33" t="s">
        <v>56</v>
      </c>
      <c r="S29" s="250"/>
      <c r="T29" s="251"/>
      <c r="U29" s="251"/>
      <c r="V29" s="251"/>
      <c r="W29" s="251"/>
      <c r="X29" s="251"/>
      <c r="Y29" s="252"/>
      <c r="AA29" s="4" t="str">
        <f>IF(P29="","",P29)</f>
        <v/>
      </c>
      <c r="AB29" s="46" t="str">
        <f>IF(S29="","",S29)</f>
        <v/>
      </c>
    </row>
    <row r="30" spans="5:28" ht="15" customHeight="1">
      <c r="L30" s="38" t="s">
        <v>190</v>
      </c>
      <c r="N30" s="1"/>
      <c r="O30" s="1"/>
      <c r="P30" s="51"/>
      <c r="Q30" s="101"/>
      <c r="R30" s="33"/>
      <c r="S30" s="253"/>
      <c r="T30" s="254"/>
      <c r="U30" s="254"/>
      <c r="V30" s="254"/>
      <c r="W30" s="254"/>
      <c r="X30" s="254"/>
      <c r="Y30" s="255"/>
      <c r="AA30" s="4"/>
    </row>
    <row r="31" spans="5:28" ht="15" customHeight="1" thickBot="1">
      <c r="N31" s="1"/>
      <c r="O31" s="1"/>
      <c r="P31" s="9"/>
      <c r="Q31" s="101"/>
      <c r="R31" s="33"/>
      <c r="S31" s="256"/>
      <c r="T31" s="257"/>
      <c r="U31" s="257"/>
      <c r="V31" s="257"/>
      <c r="W31" s="257"/>
      <c r="X31" s="257"/>
      <c r="Y31" s="258"/>
      <c r="AA31" s="4"/>
    </row>
    <row r="32" spans="5:28" s="2" customFormat="1" ht="5.0999999999999996" customHeight="1" thickBot="1">
      <c r="P32" s="143"/>
      <c r="S32" s="142"/>
      <c r="T32" s="142"/>
      <c r="U32" s="142"/>
      <c r="V32" s="142"/>
      <c r="W32" s="142"/>
      <c r="X32" s="142"/>
      <c r="Y32" s="142"/>
      <c r="AA32" s="4"/>
    </row>
    <row r="33" spans="3:28" ht="15" customHeight="1" thickBot="1">
      <c r="J33" s="1" t="s">
        <v>280</v>
      </c>
      <c r="N33" s="1"/>
      <c r="O33" s="1"/>
      <c r="P33" s="25"/>
      <c r="Q33" s="144"/>
      <c r="R33" s="145" t="s">
        <v>183</v>
      </c>
      <c r="S33" s="247"/>
      <c r="T33" s="248"/>
      <c r="U33" s="248"/>
      <c r="V33" s="248"/>
      <c r="W33" s="248"/>
      <c r="X33" s="248"/>
      <c r="Y33" s="249"/>
      <c r="AA33" s="4" t="str">
        <f>IF(P33="","",P33)</f>
        <v/>
      </c>
      <c r="AB33" s="46" t="str">
        <f>IF(S33="","",S33)</f>
        <v/>
      </c>
    </row>
    <row r="34" spans="3:28" ht="15" customHeight="1">
      <c r="L34" s="38" t="s">
        <v>190</v>
      </c>
      <c r="P34" s="101"/>
      <c r="R34" s="147" t="s">
        <v>56</v>
      </c>
      <c r="S34" s="250"/>
      <c r="T34" s="251"/>
      <c r="U34" s="251"/>
      <c r="V34" s="251"/>
      <c r="W34" s="251"/>
      <c r="X34" s="251"/>
      <c r="Y34" s="252"/>
      <c r="AB34" s="46" t="str">
        <f>IF(S34="","",S34)</f>
        <v/>
      </c>
    </row>
    <row r="35" spans="3:28" ht="15" customHeight="1">
      <c r="L35" s="38"/>
      <c r="P35" s="101"/>
      <c r="R35" s="147"/>
      <c r="S35" s="253"/>
      <c r="T35" s="254"/>
      <c r="U35" s="254"/>
      <c r="V35" s="254"/>
      <c r="W35" s="254"/>
      <c r="X35" s="254"/>
      <c r="Y35" s="255"/>
      <c r="AA35" s="4"/>
    </row>
    <row r="36" spans="3:28" ht="15" customHeight="1" thickBot="1">
      <c r="K36" s="38"/>
      <c r="N36" s="1"/>
      <c r="O36" s="1"/>
      <c r="P36" s="37"/>
      <c r="R36" s="147"/>
      <c r="S36" s="256"/>
      <c r="T36" s="257"/>
      <c r="U36" s="257"/>
      <c r="V36" s="257"/>
      <c r="W36" s="257"/>
      <c r="X36" s="257"/>
      <c r="Y36" s="258"/>
    </row>
    <row r="37" spans="3:28" ht="15" customHeight="1">
      <c r="K37" s="38"/>
      <c r="N37" s="1"/>
      <c r="O37" s="1"/>
      <c r="P37" s="37"/>
      <c r="Q37" s="40"/>
      <c r="R37" s="40"/>
      <c r="S37" s="41"/>
      <c r="T37" s="41"/>
      <c r="U37" s="41"/>
      <c r="V37" s="41"/>
      <c r="W37" s="41"/>
      <c r="X37" s="41"/>
      <c r="Y37" s="41"/>
    </row>
    <row r="38" spans="3:28" ht="15" customHeight="1">
      <c r="K38" s="38"/>
      <c r="N38" s="1"/>
      <c r="O38" s="1"/>
      <c r="P38" s="37"/>
      <c r="Q38" s="40"/>
      <c r="R38" s="40"/>
      <c r="S38" s="40"/>
      <c r="T38" s="40"/>
      <c r="U38" s="40"/>
      <c r="V38" s="40"/>
      <c r="W38" s="40"/>
      <c r="X38" s="40"/>
      <c r="Y38" s="40"/>
    </row>
    <row r="39" spans="3:28" ht="20.100000000000001" customHeight="1" thickBot="1">
      <c r="C39" s="1" t="str">
        <f>実施要領!D27</f>
        <v>1.1.2 水管橋更新に係る種々の課題について</v>
      </c>
      <c r="K39" s="38"/>
      <c r="N39" s="1"/>
      <c r="O39" s="1"/>
      <c r="P39" s="37"/>
      <c r="Q39" s="40"/>
      <c r="R39" s="40"/>
      <c r="S39" s="40"/>
      <c r="T39" s="40"/>
      <c r="U39" s="40"/>
      <c r="V39" s="40"/>
      <c r="W39" s="40"/>
      <c r="X39" s="40"/>
      <c r="Y39" s="40"/>
    </row>
    <row r="40" spans="3:28" ht="20.100000000000001" customHeight="1" thickBot="1">
      <c r="D40" s="54" t="str">
        <f>実施要領!E28</f>
        <v>①水管橋更新工事における仮配管の方法やバイパス管布設による供給が遮断しない方策について</v>
      </c>
      <c r="E40" s="55"/>
      <c r="F40" s="55"/>
      <c r="G40" s="55"/>
      <c r="H40" s="55"/>
      <c r="I40" s="55"/>
      <c r="J40" s="55"/>
      <c r="K40" s="56"/>
      <c r="L40" s="55"/>
      <c r="M40" s="55"/>
      <c r="N40" s="55"/>
      <c r="O40" s="55"/>
      <c r="P40" s="57"/>
      <c r="Q40" s="58"/>
      <c r="R40" s="58"/>
      <c r="S40" s="58"/>
      <c r="T40" s="58"/>
      <c r="U40" s="58"/>
      <c r="V40" s="58"/>
      <c r="W40" s="58"/>
      <c r="X40" s="59"/>
      <c r="Y40" s="40"/>
    </row>
    <row r="41" spans="3:28" s="2" customFormat="1" ht="5.0999999999999996" customHeight="1">
      <c r="D41" s="63"/>
      <c r="E41" s="63"/>
      <c r="F41" s="63"/>
      <c r="G41" s="63"/>
      <c r="H41" s="63"/>
      <c r="I41" s="63"/>
      <c r="J41" s="63"/>
      <c r="K41" s="69"/>
      <c r="L41" s="63"/>
      <c r="M41" s="63"/>
      <c r="N41" s="63"/>
      <c r="O41" s="63"/>
      <c r="P41" s="68"/>
      <c r="Q41" s="70"/>
      <c r="R41" s="70"/>
      <c r="S41" s="70"/>
      <c r="T41" s="70"/>
      <c r="U41" s="70"/>
      <c r="V41" s="70"/>
      <c r="W41" s="70"/>
      <c r="X41" s="70"/>
      <c r="Y41" s="40"/>
    </row>
    <row r="42" spans="3:28" ht="15" customHeight="1" thickBot="1">
      <c r="E42" s="1" t="str">
        <f>実施要領!F29&amp;"　"&amp;実施要領!G29&amp;"の有無"</f>
        <v>●質問4　工業用水の供給を止めずに水管橋更新工事を実施した事例の有無</v>
      </c>
      <c r="K42" s="38"/>
      <c r="N42" s="1"/>
      <c r="O42" s="1"/>
      <c r="P42" s="37"/>
      <c r="Q42" s="40"/>
      <c r="R42" s="40"/>
      <c r="S42" s="40"/>
      <c r="T42" s="40"/>
      <c r="U42" s="40"/>
      <c r="V42" s="40"/>
      <c r="W42" s="40"/>
      <c r="X42" s="40"/>
      <c r="Y42" s="40"/>
    </row>
    <row r="43" spans="3:28" ht="15" customHeight="1" thickBot="1">
      <c r="U43" s="47" t="s">
        <v>64</v>
      </c>
      <c r="X43" s="25"/>
      <c r="AA43" s="46" t="str">
        <f>IF(X43="","",X43)</f>
        <v/>
      </c>
    </row>
    <row r="44" spans="3:28" s="2" customFormat="1" ht="5.0999999999999996" customHeight="1">
      <c r="N44" s="8"/>
      <c r="O44" s="8"/>
      <c r="U44" s="60"/>
      <c r="X44" s="52"/>
      <c r="AA44" s="4"/>
    </row>
    <row r="45" spans="3:28" ht="15" customHeight="1" thickBot="1">
      <c r="H45" s="1" t="s">
        <v>73</v>
      </c>
      <c r="N45" s="1"/>
      <c r="O45" s="1"/>
      <c r="P45" s="9"/>
      <c r="Q45" s="9"/>
      <c r="AA45" s="4"/>
    </row>
    <row r="46" spans="3:28" ht="15" customHeight="1" thickBot="1">
      <c r="J46" s="1" t="s">
        <v>283</v>
      </c>
      <c r="N46" s="1"/>
      <c r="O46" s="1"/>
      <c r="P46" s="25"/>
      <c r="Q46" s="146"/>
      <c r="R46" s="101" t="s">
        <v>56</v>
      </c>
      <c r="S46" s="250"/>
      <c r="T46" s="251"/>
      <c r="U46" s="251"/>
      <c r="V46" s="251"/>
      <c r="W46" s="251"/>
      <c r="X46" s="251"/>
      <c r="Y46" s="252"/>
      <c r="AA46" s="46" t="str">
        <f>IF(P46="","",P46)</f>
        <v/>
      </c>
      <c r="AB46" s="46" t="str">
        <f>IF(S46="","",S46)</f>
        <v/>
      </c>
    </row>
    <row r="47" spans="3:28" ht="15" customHeight="1">
      <c r="L47" s="38" t="s">
        <v>190</v>
      </c>
      <c r="N47" s="1"/>
      <c r="O47" s="1"/>
      <c r="P47" s="148"/>
      <c r="Q47" s="101"/>
      <c r="R47" s="101"/>
      <c r="S47" s="253"/>
      <c r="T47" s="254"/>
      <c r="U47" s="254"/>
      <c r="V47" s="254"/>
      <c r="W47" s="254"/>
      <c r="X47" s="254"/>
      <c r="Y47" s="255"/>
      <c r="AA47" s="4"/>
    </row>
    <row r="48" spans="3:28" ht="15" customHeight="1" thickBot="1">
      <c r="N48" s="1"/>
      <c r="O48" s="1"/>
      <c r="P48" s="9"/>
      <c r="Q48" s="101"/>
      <c r="R48" s="101"/>
      <c r="S48" s="256"/>
      <c r="T48" s="257"/>
      <c r="U48" s="257"/>
      <c r="V48" s="257"/>
      <c r="W48" s="257"/>
      <c r="X48" s="257"/>
      <c r="Y48" s="258"/>
      <c r="AA48" s="4"/>
    </row>
    <row r="49" spans="4:28" s="2" customFormat="1" ht="5.0999999999999996" customHeight="1" thickBot="1">
      <c r="P49" s="143"/>
      <c r="Q49" s="101"/>
      <c r="R49" s="101"/>
      <c r="S49" s="40"/>
      <c r="T49" s="40"/>
      <c r="U49" s="40"/>
      <c r="V49" s="40"/>
      <c r="W49" s="40"/>
      <c r="X49" s="40"/>
      <c r="Y49" s="40"/>
      <c r="AA49" s="4"/>
    </row>
    <row r="50" spans="4:28" ht="15" customHeight="1" thickBot="1">
      <c r="J50" s="1" t="s">
        <v>284</v>
      </c>
      <c r="N50" s="1"/>
      <c r="O50" s="1"/>
      <c r="P50" s="25"/>
      <c r="Q50" s="146"/>
      <c r="R50" s="33" t="s">
        <v>56</v>
      </c>
      <c r="S50" s="250"/>
      <c r="T50" s="251"/>
      <c r="U50" s="251"/>
      <c r="V50" s="251"/>
      <c r="W50" s="251"/>
      <c r="X50" s="251"/>
      <c r="Y50" s="252"/>
      <c r="AA50" s="4" t="str">
        <f>IF(P50="","",P50)</f>
        <v/>
      </c>
      <c r="AB50" s="46" t="str">
        <f>IF(S50="","",S50)</f>
        <v/>
      </c>
    </row>
    <row r="51" spans="4:28" ht="15" customHeight="1">
      <c r="L51" s="38" t="s">
        <v>190</v>
      </c>
      <c r="N51" s="1"/>
      <c r="O51" s="1"/>
      <c r="P51" s="51"/>
      <c r="Q51" s="101"/>
      <c r="R51" s="33"/>
      <c r="S51" s="253"/>
      <c r="T51" s="254"/>
      <c r="U51" s="254"/>
      <c r="V51" s="254"/>
      <c r="W51" s="254"/>
      <c r="X51" s="254"/>
      <c r="Y51" s="255"/>
      <c r="AA51" s="4"/>
    </row>
    <row r="52" spans="4:28" ht="15" customHeight="1" thickBot="1">
      <c r="N52" s="1"/>
      <c r="O52" s="1"/>
      <c r="P52" s="9"/>
      <c r="Q52" s="101"/>
      <c r="R52" s="33"/>
      <c r="S52" s="256"/>
      <c r="T52" s="257"/>
      <c r="U52" s="257"/>
      <c r="V52" s="257"/>
      <c r="W52" s="257"/>
      <c r="X52" s="257"/>
      <c r="Y52" s="258"/>
      <c r="AA52" s="4"/>
    </row>
    <row r="53" spans="4:28" s="2" customFormat="1" ht="5.0999999999999996" customHeight="1" thickBot="1">
      <c r="P53" s="143"/>
      <c r="S53" s="142"/>
      <c r="T53" s="142"/>
      <c r="U53" s="142"/>
      <c r="V53" s="142"/>
      <c r="W53" s="142"/>
      <c r="X53" s="142"/>
      <c r="Y53" s="142"/>
      <c r="AA53" s="4"/>
    </row>
    <row r="54" spans="4:28" ht="15" customHeight="1" thickBot="1">
      <c r="J54" s="1" t="s">
        <v>280</v>
      </c>
      <c r="N54" s="1"/>
      <c r="O54" s="1"/>
      <c r="P54" s="25"/>
      <c r="Q54" s="144"/>
      <c r="R54" s="145" t="s">
        <v>183</v>
      </c>
      <c r="S54" s="247"/>
      <c r="T54" s="248"/>
      <c r="U54" s="248"/>
      <c r="V54" s="248"/>
      <c r="W54" s="248"/>
      <c r="X54" s="248"/>
      <c r="Y54" s="249"/>
      <c r="AA54" s="4" t="str">
        <f>IF(P54="","",P54)</f>
        <v/>
      </c>
      <c r="AB54" s="46" t="str">
        <f>IF(S54="","",S54)</f>
        <v/>
      </c>
    </row>
    <row r="55" spans="4:28" ht="15" customHeight="1">
      <c r="L55" s="38" t="s">
        <v>190</v>
      </c>
      <c r="P55" s="101"/>
      <c r="R55" s="147" t="s">
        <v>56</v>
      </c>
      <c r="S55" s="250"/>
      <c r="T55" s="251"/>
      <c r="U55" s="251"/>
      <c r="V55" s="251"/>
      <c r="W55" s="251"/>
      <c r="X55" s="251"/>
      <c r="Y55" s="252"/>
      <c r="AB55" s="46" t="str">
        <f>IF(S55="","",S55)</f>
        <v/>
      </c>
    </row>
    <row r="56" spans="4:28" ht="15" customHeight="1">
      <c r="L56" s="38"/>
      <c r="P56" s="101"/>
      <c r="R56" s="147"/>
      <c r="S56" s="253"/>
      <c r="T56" s="254"/>
      <c r="U56" s="254"/>
      <c r="V56" s="254"/>
      <c r="W56" s="254"/>
      <c r="X56" s="254"/>
      <c r="Y56" s="255"/>
      <c r="AA56" s="4"/>
    </row>
    <row r="57" spans="4:28" ht="15" customHeight="1" thickBot="1">
      <c r="K57" s="38"/>
      <c r="N57" s="1"/>
      <c r="O57" s="1"/>
      <c r="P57" s="37"/>
      <c r="R57" s="147"/>
      <c r="S57" s="256"/>
      <c r="T57" s="257"/>
      <c r="U57" s="257"/>
      <c r="V57" s="257"/>
      <c r="W57" s="257"/>
      <c r="X57" s="257"/>
      <c r="Y57" s="258"/>
    </row>
    <row r="58" spans="4:28" ht="15" customHeight="1" thickBot="1">
      <c r="K58" s="38"/>
      <c r="N58" s="1"/>
      <c r="O58" s="1"/>
      <c r="P58" s="37"/>
      <c r="Q58" s="40"/>
      <c r="R58" s="40"/>
      <c r="S58" s="40"/>
      <c r="T58" s="40"/>
      <c r="U58" s="40"/>
      <c r="V58" s="40"/>
      <c r="W58" s="40"/>
      <c r="X58" s="40"/>
      <c r="Y58" s="40"/>
    </row>
    <row r="59" spans="4:28" ht="20.100000000000001" customHeight="1" thickBot="1">
      <c r="D59" s="54" t="str">
        <f>実施要領!E31</f>
        <v>②津波対策の観点から、河川横断の方法について。海沿いの水管橋は伏せ越しへの切り替えの検討について</v>
      </c>
      <c r="E59" s="55"/>
      <c r="F59" s="55"/>
      <c r="G59" s="55"/>
      <c r="H59" s="55"/>
      <c r="I59" s="55"/>
      <c r="J59" s="55"/>
      <c r="K59" s="56"/>
      <c r="L59" s="55"/>
      <c r="M59" s="55"/>
      <c r="N59" s="55"/>
      <c r="O59" s="55"/>
      <c r="P59" s="57"/>
      <c r="Q59" s="58"/>
      <c r="R59" s="58"/>
      <c r="S59" s="58"/>
      <c r="T59" s="58"/>
      <c r="U59" s="58"/>
      <c r="V59" s="58"/>
      <c r="W59" s="58"/>
      <c r="X59" s="59"/>
      <c r="Y59" s="40"/>
    </row>
    <row r="60" spans="4:28" s="2" customFormat="1" ht="5.0999999999999996" customHeight="1">
      <c r="D60" s="63"/>
      <c r="E60" s="63"/>
      <c r="F60" s="63"/>
      <c r="G60" s="63"/>
      <c r="H60" s="63"/>
      <c r="I60" s="63"/>
      <c r="J60" s="63"/>
      <c r="K60" s="69"/>
      <c r="L60" s="63"/>
      <c r="M60" s="63"/>
      <c r="N60" s="63"/>
      <c r="O60" s="63"/>
      <c r="P60" s="68"/>
      <c r="Q60" s="70"/>
      <c r="R60" s="70"/>
      <c r="S60" s="70"/>
      <c r="T60" s="70"/>
      <c r="U60" s="70"/>
      <c r="V60" s="70"/>
      <c r="W60" s="70"/>
      <c r="X60" s="70"/>
      <c r="Y60" s="40"/>
    </row>
    <row r="61" spans="4:28" ht="15" customHeight="1" thickBot="1">
      <c r="E61" s="1" t="str">
        <f>実施要領!F33&amp;"　"&amp;実施要領!G33&amp;"の有無"</f>
        <v>●質問5　海沿いの河川横断箇所における水管橋について、津波対策を実施した事例の有無</v>
      </c>
      <c r="K61" s="38"/>
      <c r="N61" s="1"/>
      <c r="O61" s="1"/>
      <c r="P61" s="37"/>
      <c r="Q61" s="40"/>
      <c r="R61" s="40"/>
      <c r="S61" s="40"/>
      <c r="T61" s="40"/>
      <c r="U61" s="40"/>
      <c r="V61" s="40"/>
      <c r="W61" s="40"/>
      <c r="X61" s="40"/>
      <c r="Y61" s="40"/>
    </row>
    <row r="62" spans="4:28" ht="15" customHeight="1" thickBot="1">
      <c r="U62" s="47" t="s">
        <v>64</v>
      </c>
      <c r="X62" s="25"/>
      <c r="AA62" s="46" t="str">
        <f>IF(X62="","",X62)</f>
        <v/>
      </c>
    </row>
    <row r="63" spans="4:28" s="2" customFormat="1" ht="5.0999999999999996" customHeight="1">
      <c r="N63" s="8"/>
      <c r="O63" s="8"/>
      <c r="U63" s="60"/>
      <c r="X63" s="52"/>
      <c r="AA63" s="4"/>
    </row>
    <row r="64" spans="4:28" ht="15" customHeight="1" thickBot="1">
      <c r="H64" s="1" t="s">
        <v>73</v>
      </c>
      <c r="N64" s="1"/>
      <c r="O64" s="1"/>
      <c r="P64" s="9"/>
      <c r="Q64" s="9"/>
      <c r="AA64" s="4"/>
    </row>
    <row r="65" spans="3:28" ht="15" customHeight="1" thickBot="1">
      <c r="J65" s="1" t="s">
        <v>281</v>
      </c>
      <c r="N65" s="1"/>
      <c r="O65" s="1"/>
      <c r="P65" s="25"/>
      <c r="Q65" s="146"/>
      <c r="R65" s="101" t="s">
        <v>56</v>
      </c>
      <c r="S65" s="250"/>
      <c r="T65" s="251"/>
      <c r="U65" s="251"/>
      <c r="V65" s="251"/>
      <c r="W65" s="251"/>
      <c r="X65" s="251"/>
      <c r="Y65" s="252"/>
      <c r="AA65" s="46" t="str">
        <f>IF(P65="","",P65)</f>
        <v/>
      </c>
      <c r="AB65" s="46" t="str">
        <f>IF(S65="","",S65)</f>
        <v/>
      </c>
    </row>
    <row r="66" spans="3:28" ht="15" customHeight="1">
      <c r="K66" s="1" t="s">
        <v>184</v>
      </c>
      <c r="L66" s="149"/>
      <c r="N66" s="1"/>
      <c r="O66" s="1"/>
      <c r="P66" s="148"/>
      <c r="Q66" s="101"/>
      <c r="R66" s="101"/>
      <c r="S66" s="253"/>
      <c r="T66" s="254"/>
      <c r="U66" s="254"/>
      <c r="V66" s="254"/>
      <c r="W66" s="254"/>
      <c r="X66" s="254"/>
      <c r="Y66" s="255"/>
      <c r="AA66" s="4"/>
    </row>
    <row r="67" spans="3:28" ht="15" customHeight="1" thickBot="1">
      <c r="L67" s="38" t="s">
        <v>190</v>
      </c>
      <c r="N67" s="1"/>
      <c r="O67" s="1"/>
      <c r="P67" s="9"/>
      <c r="Q67" s="101"/>
      <c r="R67" s="101"/>
      <c r="S67" s="256"/>
      <c r="T67" s="257"/>
      <c r="U67" s="257"/>
      <c r="V67" s="257"/>
      <c r="W67" s="257"/>
      <c r="X67" s="257"/>
      <c r="Y67" s="258"/>
      <c r="AA67" s="4"/>
    </row>
    <row r="68" spans="3:28" s="2" customFormat="1" ht="5.0999999999999996" customHeight="1" thickBot="1">
      <c r="P68" s="143"/>
      <c r="Q68" s="101"/>
      <c r="R68" s="101"/>
      <c r="S68" s="40"/>
      <c r="T68" s="40"/>
      <c r="U68" s="40"/>
      <c r="V68" s="40"/>
      <c r="W68" s="40"/>
      <c r="X68" s="40"/>
      <c r="Y68" s="40"/>
      <c r="AA68" s="4"/>
    </row>
    <row r="69" spans="3:28" ht="15" customHeight="1" thickBot="1">
      <c r="J69" s="1" t="s">
        <v>282</v>
      </c>
      <c r="N69" s="1"/>
      <c r="O69" s="1"/>
      <c r="P69" s="25"/>
      <c r="Q69" s="146"/>
      <c r="R69" s="33" t="s">
        <v>56</v>
      </c>
      <c r="S69" s="250"/>
      <c r="T69" s="251"/>
      <c r="U69" s="251"/>
      <c r="V69" s="251"/>
      <c r="W69" s="251"/>
      <c r="X69" s="251"/>
      <c r="Y69" s="252"/>
      <c r="AA69" s="4" t="str">
        <f>IF(P69="","",P69)</f>
        <v/>
      </c>
      <c r="AB69" s="46" t="str">
        <f>IF(S69="","",S69)</f>
        <v/>
      </c>
    </row>
    <row r="70" spans="3:28" ht="15" customHeight="1">
      <c r="K70" s="1" t="s">
        <v>185</v>
      </c>
      <c r="L70" s="38"/>
      <c r="N70" s="1"/>
      <c r="O70" s="1"/>
      <c r="P70" s="51"/>
      <c r="Q70" s="101"/>
      <c r="R70" s="33"/>
      <c r="S70" s="253"/>
      <c r="T70" s="254"/>
      <c r="U70" s="254"/>
      <c r="V70" s="254"/>
      <c r="W70" s="254"/>
      <c r="X70" s="254"/>
      <c r="Y70" s="255"/>
      <c r="AA70" s="4"/>
    </row>
    <row r="71" spans="3:28" ht="15" customHeight="1" thickBot="1">
      <c r="L71" s="38" t="s">
        <v>190</v>
      </c>
      <c r="N71" s="1"/>
      <c r="O71" s="1"/>
      <c r="P71" s="9"/>
      <c r="Q71" s="101"/>
      <c r="R71" s="33"/>
      <c r="S71" s="256"/>
      <c r="T71" s="257"/>
      <c r="U71" s="257"/>
      <c r="V71" s="257"/>
      <c r="W71" s="257"/>
      <c r="X71" s="257"/>
      <c r="Y71" s="258"/>
      <c r="AA71" s="4"/>
    </row>
    <row r="72" spans="3:28" s="2" customFormat="1" ht="5.0999999999999996" customHeight="1" thickBot="1">
      <c r="P72" s="143"/>
      <c r="S72" s="142"/>
      <c r="T72" s="142"/>
      <c r="U72" s="142"/>
      <c r="V72" s="142"/>
      <c r="W72" s="142"/>
      <c r="X72" s="142"/>
      <c r="Y72" s="142"/>
      <c r="AA72" s="4"/>
    </row>
    <row r="73" spans="3:28" ht="15" customHeight="1" thickBot="1">
      <c r="J73" s="1" t="s">
        <v>280</v>
      </c>
      <c r="N73" s="1"/>
      <c r="O73" s="1"/>
      <c r="P73" s="25"/>
      <c r="Q73" s="144"/>
      <c r="R73" s="145" t="s">
        <v>183</v>
      </c>
      <c r="S73" s="247"/>
      <c r="T73" s="248"/>
      <c r="U73" s="248"/>
      <c r="V73" s="248"/>
      <c r="W73" s="248"/>
      <c r="X73" s="248"/>
      <c r="Y73" s="249"/>
      <c r="AA73" s="4" t="str">
        <f>IF(P73="","",P73)</f>
        <v/>
      </c>
      <c r="AB73" s="46" t="str">
        <f>IF(S73="","",S73)</f>
        <v/>
      </c>
    </row>
    <row r="74" spans="3:28" ht="15" customHeight="1">
      <c r="L74" s="38" t="s">
        <v>190</v>
      </c>
      <c r="P74" s="101"/>
      <c r="R74" s="147" t="s">
        <v>56</v>
      </c>
      <c r="S74" s="250"/>
      <c r="T74" s="251"/>
      <c r="U74" s="251"/>
      <c r="V74" s="251"/>
      <c r="W74" s="251"/>
      <c r="X74" s="251"/>
      <c r="Y74" s="252"/>
      <c r="AB74" s="46" t="str">
        <f>IF(S74="","",S74)</f>
        <v/>
      </c>
    </row>
    <row r="75" spans="3:28" ht="15" customHeight="1">
      <c r="L75" s="38"/>
      <c r="P75" s="101"/>
      <c r="R75" s="147"/>
      <c r="S75" s="253"/>
      <c r="T75" s="254"/>
      <c r="U75" s="254"/>
      <c r="V75" s="254"/>
      <c r="W75" s="254"/>
      <c r="X75" s="254"/>
      <c r="Y75" s="255"/>
      <c r="AA75" s="4"/>
    </row>
    <row r="76" spans="3:28" ht="15" customHeight="1" thickBot="1">
      <c r="K76" s="38"/>
      <c r="N76" s="1"/>
      <c r="O76" s="1"/>
      <c r="P76" s="37"/>
      <c r="R76" s="147"/>
      <c r="S76" s="256"/>
      <c r="T76" s="257"/>
      <c r="U76" s="257"/>
      <c r="V76" s="257"/>
      <c r="W76" s="257"/>
      <c r="X76" s="257"/>
      <c r="Y76" s="258"/>
    </row>
    <row r="77" spans="3:28" ht="15" customHeight="1">
      <c r="K77" s="38"/>
      <c r="N77" s="1"/>
      <c r="O77" s="1"/>
      <c r="P77" s="37"/>
      <c r="Q77" s="40"/>
      <c r="R77" s="40"/>
      <c r="S77" s="40"/>
      <c r="T77" s="40"/>
      <c r="U77" s="40"/>
      <c r="V77" s="40"/>
      <c r="W77" s="40"/>
      <c r="X77" s="40"/>
      <c r="Y77" s="40"/>
    </row>
    <row r="78" spans="3:28" ht="15" customHeight="1">
      <c r="K78" s="38"/>
      <c r="N78" s="1"/>
      <c r="O78" s="1"/>
      <c r="P78" s="37"/>
      <c r="Q78" s="40"/>
      <c r="R78" s="40"/>
      <c r="S78" s="40"/>
      <c r="T78" s="40"/>
      <c r="U78" s="40"/>
      <c r="V78" s="40"/>
      <c r="W78" s="40"/>
      <c r="X78" s="40"/>
      <c r="Y78" s="40"/>
    </row>
    <row r="79" spans="3:28" ht="20.100000000000001" customHeight="1" thickBot="1">
      <c r="C79" s="1" t="str">
        <f>実施要領!D35</f>
        <v>1.1.3 浄水場、取水場更新に係る種々の課題について</v>
      </c>
      <c r="K79" s="38"/>
      <c r="N79" s="1"/>
      <c r="O79" s="1"/>
      <c r="P79" s="37"/>
      <c r="Q79" s="40"/>
      <c r="R79" s="40"/>
      <c r="S79" s="40"/>
      <c r="T79" s="40"/>
      <c r="U79" s="40"/>
      <c r="V79" s="40"/>
      <c r="W79" s="40"/>
      <c r="X79" s="40"/>
      <c r="Y79" s="40"/>
    </row>
    <row r="80" spans="3:28" ht="17.45" customHeight="1">
      <c r="D80" s="259" t="str">
        <f>実施要領!E36</f>
        <v>①浄水場や取水場の更新工事において、新たな大規模な用地の確保が必要であるため、公共用地、私有地などその候補地の検討過程や、施設面積の必要面積の算定方法、用地交渉などの公表できる情報について</v>
      </c>
      <c r="E80" s="260"/>
      <c r="F80" s="260"/>
      <c r="G80" s="260"/>
      <c r="H80" s="260"/>
      <c r="I80" s="260"/>
      <c r="J80" s="260"/>
      <c r="K80" s="260"/>
      <c r="L80" s="260"/>
      <c r="M80" s="260"/>
      <c r="N80" s="260"/>
      <c r="O80" s="260"/>
      <c r="P80" s="260"/>
      <c r="Q80" s="260"/>
      <c r="R80" s="260"/>
      <c r="S80" s="260"/>
      <c r="T80" s="260"/>
      <c r="U80" s="260"/>
      <c r="V80" s="260"/>
      <c r="W80" s="260"/>
      <c r="X80" s="261"/>
      <c r="Y80" s="40"/>
    </row>
    <row r="81" spans="4:28" ht="17.45" customHeight="1" thickBot="1">
      <c r="D81" s="265"/>
      <c r="E81" s="266"/>
      <c r="F81" s="266"/>
      <c r="G81" s="266"/>
      <c r="H81" s="266"/>
      <c r="I81" s="266"/>
      <c r="J81" s="266"/>
      <c r="K81" s="266"/>
      <c r="L81" s="266"/>
      <c r="M81" s="266"/>
      <c r="N81" s="266"/>
      <c r="O81" s="266"/>
      <c r="P81" s="266"/>
      <c r="Q81" s="266"/>
      <c r="R81" s="266"/>
      <c r="S81" s="266"/>
      <c r="T81" s="266"/>
      <c r="U81" s="266"/>
      <c r="V81" s="266"/>
      <c r="W81" s="266"/>
      <c r="X81" s="267"/>
      <c r="Y81" s="40"/>
    </row>
    <row r="82" spans="4:28" s="2" customFormat="1" ht="5.0999999999999996" customHeight="1">
      <c r="D82" s="68"/>
      <c r="E82" s="68"/>
      <c r="F82" s="68"/>
      <c r="G82" s="68"/>
      <c r="H82" s="68"/>
      <c r="I82" s="68"/>
      <c r="J82" s="68"/>
      <c r="K82" s="68"/>
      <c r="L82" s="68"/>
      <c r="M82" s="68"/>
      <c r="N82" s="68"/>
      <c r="O82" s="68"/>
      <c r="P82" s="68"/>
      <c r="Q82" s="68"/>
      <c r="R82" s="68"/>
      <c r="S82" s="68"/>
      <c r="T82" s="68"/>
      <c r="U82" s="68"/>
      <c r="V82" s="68"/>
      <c r="W82" s="68"/>
      <c r="X82" s="68"/>
      <c r="Y82" s="40"/>
    </row>
    <row r="83" spans="4:28" ht="15" customHeight="1" thickBot="1">
      <c r="E83" s="1" t="str">
        <f>実施要領!F39&amp;"　"&amp;実施要領!G39&amp;"の有無"</f>
        <v>●質問6　取水場や浄水場の更新工事にあたり、新たな用地の検討の実施の有無</v>
      </c>
      <c r="K83" s="38"/>
      <c r="N83" s="1"/>
      <c r="O83" s="1"/>
      <c r="P83" s="37"/>
      <c r="Q83" s="40"/>
      <c r="R83" s="40"/>
      <c r="S83" s="40"/>
      <c r="T83" s="40"/>
      <c r="U83" s="40"/>
      <c r="V83" s="40"/>
      <c r="W83" s="40"/>
      <c r="X83" s="40"/>
      <c r="Y83" s="40"/>
    </row>
    <row r="84" spans="4:28" ht="15" customHeight="1" thickBot="1">
      <c r="U84" s="47" t="s">
        <v>64</v>
      </c>
      <c r="X84" s="25"/>
      <c r="AA84" s="46" t="str">
        <f>IF(X84="","",X84)</f>
        <v/>
      </c>
    </row>
    <row r="85" spans="4:28" ht="5.0999999999999996" customHeight="1">
      <c r="N85" s="1"/>
      <c r="O85" s="1"/>
      <c r="P85" s="9"/>
      <c r="Q85" s="9"/>
      <c r="AA85" s="4"/>
    </row>
    <row r="86" spans="4:28" ht="15" customHeight="1" thickBot="1">
      <c r="H86" s="1" t="s">
        <v>365</v>
      </c>
      <c r="N86" s="1"/>
      <c r="O86" s="1"/>
      <c r="P86" s="9"/>
      <c r="Q86" s="9"/>
      <c r="AA86" s="4"/>
    </row>
    <row r="87" spans="4:28" ht="15" customHeight="1" thickBot="1">
      <c r="J87" s="1" t="s">
        <v>366</v>
      </c>
      <c r="N87" s="1"/>
      <c r="O87" s="1"/>
      <c r="P87" s="25"/>
      <c r="Q87" s="146"/>
      <c r="R87" s="153" t="s">
        <v>170</v>
      </c>
      <c r="S87" s="250"/>
      <c r="T87" s="251"/>
      <c r="U87" s="251"/>
      <c r="V87" s="251"/>
      <c r="W87" s="251"/>
      <c r="X87" s="251"/>
      <c r="Y87" s="252"/>
      <c r="AA87" s="46" t="str">
        <f>IF(P87="","",P87)</f>
        <v/>
      </c>
      <c r="AB87" s="46" t="str">
        <f>IF(S87="","",S87)</f>
        <v/>
      </c>
    </row>
    <row r="88" spans="4:28" ht="15" customHeight="1">
      <c r="L88" s="38" t="s">
        <v>190</v>
      </c>
      <c r="N88" s="1"/>
      <c r="O88" s="1"/>
      <c r="P88" s="148"/>
      <c r="Q88" s="101"/>
      <c r="R88" s="101"/>
      <c r="S88" s="253"/>
      <c r="T88" s="254"/>
      <c r="U88" s="254"/>
      <c r="V88" s="254"/>
      <c r="W88" s="254"/>
      <c r="X88" s="254"/>
      <c r="Y88" s="255"/>
      <c r="AA88" s="4"/>
    </row>
    <row r="89" spans="4:28" ht="15" customHeight="1" thickBot="1">
      <c r="L89" s="38"/>
      <c r="N89" s="1"/>
      <c r="O89" s="1"/>
      <c r="P89" s="9"/>
      <c r="Q89" s="101"/>
      <c r="R89" s="101"/>
      <c r="S89" s="256"/>
      <c r="T89" s="257"/>
      <c r="U89" s="257"/>
      <c r="V89" s="257"/>
      <c r="W89" s="257"/>
      <c r="X89" s="257"/>
      <c r="Y89" s="258"/>
      <c r="AA89" s="4"/>
    </row>
    <row r="90" spans="4:28" s="2" customFormat="1" ht="5.0999999999999996" customHeight="1" thickBot="1">
      <c r="P90" s="143"/>
      <c r="Q90" s="101"/>
      <c r="R90" s="101"/>
      <c r="S90" s="40"/>
      <c r="T90" s="40"/>
      <c r="U90" s="40"/>
      <c r="V90" s="40"/>
      <c r="W90" s="40"/>
      <c r="X90" s="40"/>
      <c r="Y90" s="40"/>
      <c r="AA90" s="4"/>
    </row>
    <row r="91" spans="4:28" ht="15" customHeight="1" thickBot="1">
      <c r="J91" s="1" t="s">
        <v>367</v>
      </c>
      <c r="N91" s="1"/>
      <c r="O91" s="1"/>
      <c r="P91" s="25"/>
      <c r="Q91" s="146"/>
      <c r="R91" s="154" t="s">
        <v>170</v>
      </c>
      <c r="S91" s="250"/>
      <c r="T91" s="251"/>
      <c r="U91" s="251"/>
      <c r="V91" s="251"/>
      <c r="W91" s="251"/>
      <c r="X91" s="251"/>
      <c r="Y91" s="252"/>
      <c r="AA91" s="4" t="str">
        <f>IF(P91="","",P91)</f>
        <v/>
      </c>
      <c r="AB91" s="46" t="str">
        <f>IF(S91="","",S91)</f>
        <v/>
      </c>
    </row>
    <row r="92" spans="4:28" ht="15" customHeight="1">
      <c r="L92" s="38" t="s">
        <v>190</v>
      </c>
      <c r="N92" s="1"/>
      <c r="O92" s="1"/>
      <c r="P92" s="51"/>
      <c r="Q92" s="101"/>
      <c r="R92" s="33"/>
      <c r="S92" s="253"/>
      <c r="T92" s="254"/>
      <c r="U92" s="254"/>
      <c r="V92" s="254"/>
      <c r="W92" s="254"/>
      <c r="X92" s="254"/>
      <c r="Y92" s="255"/>
      <c r="AA92" s="4"/>
    </row>
    <row r="93" spans="4:28" ht="15" customHeight="1" thickBot="1">
      <c r="L93" s="38"/>
      <c r="N93" s="1"/>
      <c r="O93" s="1"/>
      <c r="P93" s="9"/>
      <c r="Q93" s="101"/>
      <c r="R93" s="33"/>
      <c r="S93" s="256"/>
      <c r="T93" s="257"/>
      <c r="U93" s="257"/>
      <c r="V93" s="257"/>
      <c r="W93" s="257"/>
      <c r="X93" s="257"/>
      <c r="Y93" s="258"/>
      <c r="AA93" s="4"/>
    </row>
    <row r="94" spans="4:28" s="2" customFormat="1" ht="5.0999999999999996" customHeight="1" thickBot="1">
      <c r="P94" s="143"/>
      <c r="S94" s="142"/>
      <c r="T94" s="142"/>
      <c r="U94" s="142"/>
      <c r="V94" s="142"/>
      <c r="W94" s="142"/>
      <c r="X94" s="142"/>
      <c r="Y94" s="142"/>
      <c r="AA94" s="4"/>
    </row>
    <row r="95" spans="4:28" ht="15" customHeight="1" thickBot="1">
      <c r="J95" s="1" t="s">
        <v>368</v>
      </c>
      <c r="N95" s="1"/>
      <c r="O95" s="1"/>
      <c r="P95" s="25"/>
      <c r="Q95" s="146"/>
      <c r="R95" s="154" t="s">
        <v>170</v>
      </c>
      <c r="S95" s="250"/>
      <c r="T95" s="251"/>
      <c r="U95" s="251"/>
      <c r="V95" s="251"/>
      <c r="W95" s="251"/>
      <c r="X95" s="251"/>
      <c r="Y95" s="252"/>
      <c r="AA95" s="4" t="str">
        <f>IF(P95="","",P95)</f>
        <v/>
      </c>
      <c r="AB95" s="46" t="str">
        <f>IF(S95="","",S95)</f>
        <v/>
      </c>
    </row>
    <row r="96" spans="4:28" ht="15" customHeight="1">
      <c r="L96" s="38" t="s">
        <v>190</v>
      </c>
      <c r="N96" s="1"/>
      <c r="O96" s="1"/>
      <c r="P96" s="51"/>
      <c r="Q96" s="101"/>
      <c r="R96" s="33"/>
      <c r="S96" s="253"/>
      <c r="T96" s="254"/>
      <c r="U96" s="254"/>
      <c r="V96" s="254"/>
      <c r="W96" s="254"/>
      <c r="X96" s="254"/>
      <c r="Y96" s="255"/>
      <c r="AA96" s="4"/>
    </row>
    <row r="97" spans="4:28" ht="15" customHeight="1" thickBot="1">
      <c r="L97" s="38"/>
      <c r="N97" s="1"/>
      <c r="O97" s="1"/>
      <c r="P97" s="9"/>
      <c r="Q97" s="101"/>
      <c r="R97" s="33"/>
      <c r="S97" s="256"/>
      <c r="T97" s="257"/>
      <c r="U97" s="257"/>
      <c r="V97" s="257"/>
      <c r="W97" s="257"/>
      <c r="X97" s="257"/>
      <c r="Y97" s="258"/>
      <c r="AA97" s="4"/>
    </row>
    <row r="98" spans="4:28" s="2" customFormat="1" ht="5.0999999999999996" customHeight="1" thickBot="1">
      <c r="P98" s="143"/>
      <c r="S98" s="142"/>
      <c r="T98" s="142"/>
      <c r="U98" s="142"/>
      <c r="V98" s="142"/>
      <c r="W98" s="142"/>
      <c r="X98" s="142"/>
      <c r="Y98" s="142"/>
      <c r="AA98" s="4"/>
    </row>
    <row r="99" spans="4:28" ht="15" customHeight="1" thickBot="1">
      <c r="J99" s="1" t="s">
        <v>369</v>
      </c>
      <c r="N99" s="1"/>
      <c r="O99" s="1"/>
      <c r="P99" s="25"/>
      <c r="R99" s="155" t="s">
        <v>170</v>
      </c>
      <c r="S99" s="250"/>
      <c r="T99" s="251"/>
      <c r="U99" s="251"/>
      <c r="V99" s="251"/>
      <c r="W99" s="251"/>
      <c r="X99" s="251"/>
      <c r="Y99" s="252"/>
      <c r="AA99" s="4" t="str">
        <f>IF(P99="","",P99)</f>
        <v/>
      </c>
      <c r="AB99" s="46" t="str">
        <f>IF(S99="","",S99)</f>
        <v/>
      </c>
    </row>
    <row r="100" spans="4:28" ht="15" customHeight="1">
      <c r="L100" s="38" t="s">
        <v>190</v>
      </c>
      <c r="P100" s="101"/>
      <c r="R100" s="147"/>
      <c r="S100" s="253"/>
      <c r="T100" s="254"/>
      <c r="U100" s="254"/>
      <c r="V100" s="254"/>
      <c r="W100" s="254"/>
      <c r="X100" s="254"/>
      <c r="Y100" s="255"/>
      <c r="AA100" s="4"/>
    </row>
    <row r="101" spans="4:28" ht="15" customHeight="1" thickBot="1">
      <c r="K101" s="38"/>
      <c r="N101" s="1"/>
      <c r="O101" s="1"/>
      <c r="P101" s="37"/>
      <c r="R101" s="147"/>
      <c r="S101" s="256"/>
      <c r="T101" s="257"/>
      <c r="U101" s="257"/>
      <c r="V101" s="257"/>
      <c r="W101" s="257"/>
      <c r="X101" s="257"/>
      <c r="Y101" s="258"/>
    </row>
    <row r="102" spans="4:28" ht="15" customHeight="1" thickBot="1">
      <c r="K102" s="38"/>
      <c r="N102" s="1"/>
      <c r="O102" s="1"/>
      <c r="P102" s="37"/>
      <c r="Q102" s="40"/>
      <c r="R102" s="40"/>
      <c r="S102" s="40"/>
      <c r="T102" s="40"/>
      <c r="U102" s="40"/>
      <c r="V102" s="40"/>
      <c r="W102" s="40"/>
      <c r="X102" s="40"/>
      <c r="Y102" s="40"/>
    </row>
    <row r="103" spans="4:28" ht="20.100000000000001" customHeight="1" thickBot="1">
      <c r="D103" s="54" t="str">
        <f>実施要領!E41</f>
        <v>②設備更新時における耐用年数の比較的短い建屋の取扱について</v>
      </c>
      <c r="E103" s="55"/>
      <c r="F103" s="55"/>
      <c r="G103" s="55"/>
      <c r="H103" s="55"/>
      <c r="I103" s="55"/>
      <c r="J103" s="55"/>
      <c r="K103" s="56"/>
      <c r="L103" s="55"/>
      <c r="M103" s="55"/>
      <c r="N103" s="55"/>
      <c r="O103" s="55"/>
      <c r="P103" s="57"/>
      <c r="Q103" s="58"/>
      <c r="R103" s="58"/>
      <c r="S103" s="58"/>
      <c r="T103" s="58"/>
      <c r="U103" s="58"/>
      <c r="V103" s="58"/>
      <c r="W103" s="58"/>
      <c r="X103" s="59"/>
      <c r="Y103" s="40"/>
    </row>
    <row r="104" spans="4:28" s="2" customFormat="1" ht="5.0999999999999996" customHeight="1">
      <c r="D104" s="63"/>
      <c r="E104" s="63"/>
      <c r="F104" s="63"/>
      <c r="G104" s="63"/>
      <c r="H104" s="63"/>
      <c r="I104" s="63"/>
      <c r="J104" s="63"/>
      <c r="K104" s="69"/>
      <c r="L104" s="63"/>
      <c r="M104" s="63"/>
      <c r="N104" s="63"/>
      <c r="O104" s="63"/>
      <c r="P104" s="68"/>
      <c r="Q104" s="70"/>
      <c r="R104" s="70"/>
      <c r="S104" s="70"/>
      <c r="T104" s="70"/>
      <c r="U104" s="70"/>
      <c r="V104" s="70"/>
      <c r="W104" s="70"/>
      <c r="X104" s="70"/>
      <c r="Y104" s="40"/>
    </row>
    <row r="105" spans="4:28" ht="15" customHeight="1" thickBot="1">
      <c r="E105" s="1" t="str">
        <f>実施要領!F42&amp;"　"&amp;実施要領!G42</f>
        <v>●質問7　機械・電気設備更新時における建屋の取扱い方</v>
      </c>
      <c r="K105" s="38"/>
      <c r="N105" s="1"/>
      <c r="O105" s="1"/>
      <c r="P105" s="37"/>
      <c r="Q105" s="40"/>
      <c r="R105" s="40"/>
      <c r="S105" s="40"/>
      <c r="T105" s="40"/>
      <c r="U105" s="40"/>
      <c r="V105" s="40"/>
      <c r="W105" s="40"/>
      <c r="X105" s="40"/>
      <c r="Y105" s="40"/>
    </row>
    <row r="106" spans="4:28" ht="15" customHeight="1" thickBot="1">
      <c r="J106" s="1" t="s">
        <v>278</v>
      </c>
      <c r="N106" s="1"/>
      <c r="O106" s="1"/>
      <c r="P106" s="25"/>
      <c r="Q106" s="146"/>
      <c r="R106" s="101" t="s">
        <v>56</v>
      </c>
      <c r="S106" s="250"/>
      <c r="T106" s="251"/>
      <c r="U106" s="251"/>
      <c r="V106" s="251"/>
      <c r="W106" s="251"/>
      <c r="X106" s="251"/>
      <c r="Y106" s="252"/>
      <c r="AA106" s="46" t="str">
        <f>IF(P106="","",P106)</f>
        <v/>
      </c>
      <c r="AB106" s="46" t="str">
        <f>IF(S106="","",S106)</f>
        <v/>
      </c>
    </row>
    <row r="107" spans="4:28" ht="15" customHeight="1">
      <c r="K107" s="1" t="s">
        <v>193</v>
      </c>
      <c r="L107" s="149"/>
      <c r="N107" s="1"/>
      <c r="O107" s="1"/>
      <c r="P107" s="148"/>
      <c r="Q107" s="101"/>
      <c r="R107" s="101"/>
      <c r="S107" s="253"/>
      <c r="T107" s="254"/>
      <c r="U107" s="254"/>
      <c r="V107" s="254"/>
      <c r="W107" s="254"/>
      <c r="X107" s="254"/>
      <c r="Y107" s="255"/>
      <c r="AA107" s="4"/>
    </row>
    <row r="108" spans="4:28" ht="15" customHeight="1" thickBot="1">
      <c r="L108" s="38" t="s">
        <v>190</v>
      </c>
      <c r="N108" s="1"/>
      <c r="O108" s="1"/>
      <c r="P108" s="9"/>
      <c r="Q108" s="101"/>
      <c r="R108" s="101"/>
      <c r="S108" s="256"/>
      <c r="T108" s="257"/>
      <c r="U108" s="257"/>
      <c r="V108" s="257"/>
      <c r="W108" s="257"/>
      <c r="X108" s="257"/>
      <c r="Y108" s="258"/>
      <c r="AA108" s="4"/>
    </row>
    <row r="109" spans="4:28" s="2" customFormat="1" ht="5.0999999999999996" customHeight="1" thickBot="1">
      <c r="P109" s="143"/>
      <c r="Q109" s="101"/>
      <c r="R109" s="101"/>
      <c r="S109" s="40"/>
      <c r="T109" s="40"/>
      <c r="U109" s="40"/>
      <c r="V109" s="40"/>
      <c r="W109" s="40"/>
      <c r="X109" s="40"/>
      <c r="Y109" s="40"/>
      <c r="AA109" s="4"/>
    </row>
    <row r="110" spans="4:28" ht="15" customHeight="1" thickBot="1">
      <c r="J110" s="38" t="s">
        <v>279</v>
      </c>
      <c r="N110" s="1"/>
      <c r="O110" s="1"/>
      <c r="P110" s="25"/>
      <c r="Q110" s="146"/>
      <c r="R110" s="33" t="s">
        <v>56</v>
      </c>
      <c r="S110" s="250"/>
      <c r="T110" s="251"/>
      <c r="U110" s="251"/>
      <c r="V110" s="251"/>
      <c r="W110" s="251"/>
      <c r="X110" s="251"/>
      <c r="Y110" s="252"/>
      <c r="AA110" s="4" t="str">
        <f>IF(P110="","",P110)</f>
        <v/>
      </c>
      <c r="AB110" s="46" t="str">
        <f>IF(S110="","",S110)</f>
        <v/>
      </c>
    </row>
    <row r="111" spans="4:28" ht="15" customHeight="1">
      <c r="J111" s="38" t="s">
        <v>375</v>
      </c>
      <c r="K111" s="38"/>
      <c r="L111" s="38"/>
      <c r="N111" s="1"/>
      <c r="O111" s="1"/>
      <c r="P111" s="51"/>
      <c r="Q111" s="101"/>
      <c r="R111" s="33"/>
      <c r="S111" s="253"/>
      <c r="T111" s="254"/>
      <c r="U111" s="254"/>
      <c r="V111" s="254"/>
      <c r="W111" s="254"/>
      <c r="X111" s="254"/>
      <c r="Y111" s="255"/>
      <c r="AA111" s="4"/>
    </row>
    <row r="112" spans="4:28" ht="15" customHeight="1" thickBot="1">
      <c r="L112" s="38" t="s">
        <v>190</v>
      </c>
      <c r="N112" s="1"/>
      <c r="O112" s="1"/>
      <c r="P112" s="9"/>
      <c r="Q112" s="101"/>
      <c r="R112" s="33"/>
      <c r="S112" s="256"/>
      <c r="T112" s="257"/>
      <c r="U112" s="257"/>
      <c r="V112" s="257"/>
      <c r="W112" s="257"/>
      <c r="X112" s="257"/>
      <c r="Y112" s="258"/>
      <c r="AA112" s="4"/>
    </row>
    <row r="113" spans="3:28" s="2" customFormat="1" ht="5.0999999999999996" customHeight="1" thickBot="1">
      <c r="P113" s="143"/>
      <c r="S113" s="142"/>
      <c r="T113" s="142"/>
      <c r="U113" s="142"/>
      <c r="V113" s="142"/>
      <c r="W113" s="142"/>
      <c r="X113" s="142"/>
      <c r="Y113" s="142"/>
      <c r="AA113" s="4"/>
    </row>
    <row r="114" spans="3:28" ht="15" customHeight="1" thickBot="1">
      <c r="J114" s="1" t="s">
        <v>280</v>
      </c>
      <c r="N114" s="1"/>
      <c r="O114" s="1"/>
      <c r="P114" s="25"/>
      <c r="Q114" s="144"/>
      <c r="R114" s="145" t="s">
        <v>183</v>
      </c>
      <c r="S114" s="247"/>
      <c r="T114" s="248"/>
      <c r="U114" s="248"/>
      <c r="V114" s="248"/>
      <c r="W114" s="248"/>
      <c r="X114" s="248"/>
      <c r="Y114" s="249"/>
      <c r="AA114" s="4" t="str">
        <f>IF(P114="","",P114)</f>
        <v/>
      </c>
      <c r="AB114" s="46" t="str">
        <f>IF(S114="","",S114)</f>
        <v/>
      </c>
    </row>
    <row r="115" spans="3:28" ht="15" customHeight="1">
      <c r="L115" s="38" t="s">
        <v>190</v>
      </c>
      <c r="P115" s="101"/>
      <c r="R115" s="147" t="s">
        <v>56</v>
      </c>
      <c r="S115" s="250"/>
      <c r="T115" s="251"/>
      <c r="U115" s="251"/>
      <c r="V115" s="251"/>
      <c r="W115" s="251"/>
      <c r="X115" s="251"/>
      <c r="Y115" s="252"/>
      <c r="AB115" s="46" t="str">
        <f>IF(S115="","",S115)</f>
        <v/>
      </c>
    </row>
    <row r="116" spans="3:28" ht="15" customHeight="1">
      <c r="L116" s="38"/>
      <c r="P116" s="101"/>
      <c r="R116" s="147"/>
      <c r="S116" s="253"/>
      <c r="T116" s="254"/>
      <c r="U116" s="254"/>
      <c r="V116" s="254"/>
      <c r="W116" s="254"/>
      <c r="X116" s="254"/>
      <c r="Y116" s="255"/>
      <c r="AA116" s="4"/>
    </row>
    <row r="117" spans="3:28" ht="15" customHeight="1" thickBot="1">
      <c r="K117" s="38"/>
      <c r="N117" s="1"/>
      <c r="O117" s="1"/>
      <c r="P117" s="37"/>
      <c r="R117" s="147"/>
      <c r="S117" s="256"/>
      <c r="T117" s="257"/>
      <c r="U117" s="257"/>
      <c r="V117" s="257"/>
      <c r="W117" s="257"/>
      <c r="X117" s="257"/>
      <c r="Y117" s="258"/>
    </row>
    <row r="118" spans="3:28" ht="15" customHeight="1">
      <c r="K118" s="38"/>
      <c r="N118" s="1"/>
      <c r="O118" s="1"/>
      <c r="P118" s="37"/>
      <c r="Q118" s="40"/>
      <c r="R118" s="40"/>
      <c r="S118" s="40"/>
      <c r="T118" s="40"/>
      <c r="U118" s="40"/>
      <c r="V118" s="40"/>
      <c r="W118" s="40"/>
      <c r="X118" s="40"/>
      <c r="Y118" s="40"/>
    </row>
    <row r="119" spans="3:28" ht="15" customHeight="1">
      <c r="K119" s="38"/>
      <c r="N119" s="1"/>
      <c r="O119" s="1"/>
      <c r="P119" s="37"/>
      <c r="Q119" s="40"/>
      <c r="R119" s="40"/>
      <c r="S119" s="40"/>
      <c r="T119" s="40"/>
      <c r="U119" s="40"/>
      <c r="V119" s="40"/>
      <c r="W119" s="40"/>
      <c r="X119" s="40"/>
      <c r="Y119" s="40"/>
    </row>
    <row r="120" spans="3:28" ht="20.100000000000001" customHeight="1" thickBot="1">
      <c r="C120" s="1" t="str">
        <f>実施要領!D44</f>
        <v>1.1.4 布設後長期間が経過している溶接鋼管の取り扱いについて</v>
      </c>
      <c r="K120" s="38"/>
      <c r="N120" s="1"/>
      <c r="O120" s="1"/>
      <c r="P120" s="37"/>
      <c r="Q120" s="40"/>
      <c r="R120" s="40"/>
      <c r="S120" s="40"/>
      <c r="T120" s="40"/>
      <c r="U120" s="40"/>
      <c r="V120" s="40"/>
      <c r="W120" s="40"/>
      <c r="X120" s="40"/>
      <c r="Y120" s="40"/>
    </row>
    <row r="121" spans="3:28" ht="20.100000000000001" customHeight="1" thickBot="1">
      <c r="D121" s="54" t="str">
        <f>実施要領!E45</f>
        <v>○溶接鋼管の使用（採用）状況、耐震性能の考え方、塗装被膜の考え方、使用年数の基準、更新時期の目安について</v>
      </c>
      <c r="E121" s="55"/>
      <c r="F121" s="55"/>
      <c r="G121" s="55"/>
      <c r="H121" s="55"/>
      <c r="I121" s="55"/>
      <c r="J121" s="55"/>
      <c r="K121" s="56"/>
      <c r="L121" s="55"/>
      <c r="M121" s="55"/>
      <c r="N121" s="55"/>
      <c r="O121" s="55"/>
      <c r="P121" s="57"/>
      <c r="Q121" s="58"/>
      <c r="R121" s="58"/>
      <c r="S121" s="58"/>
      <c r="T121" s="58"/>
      <c r="U121" s="58"/>
      <c r="V121" s="58"/>
      <c r="W121" s="58"/>
      <c r="X121" s="59"/>
      <c r="Y121" s="40"/>
    </row>
    <row r="122" spans="3:28" s="2" customFormat="1" ht="5.0999999999999996" customHeight="1">
      <c r="D122" s="63"/>
      <c r="E122" s="63"/>
      <c r="F122" s="63"/>
      <c r="G122" s="63"/>
      <c r="H122" s="63"/>
      <c r="I122" s="63"/>
      <c r="J122" s="63"/>
      <c r="K122" s="69"/>
      <c r="L122" s="63"/>
      <c r="M122" s="63"/>
      <c r="N122" s="63"/>
      <c r="O122" s="63"/>
      <c r="P122" s="68"/>
      <c r="Q122" s="70"/>
      <c r="R122" s="70"/>
      <c r="S122" s="70"/>
      <c r="T122" s="70"/>
      <c r="U122" s="70"/>
      <c r="V122" s="70"/>
      <c r="W122" s="70"/>
      <c r="X122" s="70"/>
      <c r="Y122" s="40"/>
    </row>
    <row r="123" spans="3:28" ht="15" customHeight="1" thickBot="1">
      <c r="E123" s="1" t="str">
        <f>実施要領!F47&amp;"　"&amp;実施要領!G47&amp;"の有無"</f>
        <v>●質問8　溶接鋼管の使用（採用）状況について、布設後40年を経過している管路の有無</v>
      </c>
      <c r="K123" s="38"/>
      <c r="N123" s="1"/>
      <c r="O123" s="1"/>
      <c r="P123" s="37"/>
      <c r="Q123" s="40"/>
      <c r="R123" s="40"/>
      <c r="S123" s="40"/>
      <c r="T123" s="40"/>
      <c r="U123" s="40"/>
      <c r="V123" s="40"/>
      <c r="W123" s="40"/>
      <c r="X123" s="40"/>
      <c r="Y123" s="40"/>
    </row>
    <row r="124" spans="3:28" ht="15" customHeight="1" thickBot="1">
      <c r="U124" s="47" t="s">
        <v>64</v>
      </c>
      <c r="X124" s="25"/>
      <c r="AA124" s="46" t="str">
        <f>IF(X124="","",X124)</f>
        <v/>
      </c>
    </row>
    <row r="125" spans="3:28" s="2" customFormat="1" ht="5.0999999999999996" customHeight="1">
      <c r="N125" s="8"/>
      <c r="O125" s="8"/>
      <c r="U125" s="60"/>
      <c r="X125" s="52"/>
      <c r="AA125" s="4"/>
    </row>
    <row r="126" spans="3:28" ht="15" customHeight="1" thickBot="1">
      <c r="H126" s="1" t="s">
        <v>74</v>
      </c>
      <c r="K126" s="38"/>
      <c r="N126" s="1"/>
      <c r="O126" s="1"/>
      <c r="P126" s="37"/>
      <c r="Q126" s="40"/>
      <c r="R126" s="40"/>
      <c r="S126" s="40"/>
      <c r="T126" s="40"/>
      <c r="U126" s="40"/>
      <c r="V126" s="40"/>
      <c r="W126" s="40"/>
      <c r="X126" s="40"/>
      <c r="Y126" s="40"/>
    </row>
    <row r="127" spans="3:28" ht="15" customHeight="1" thickBot="1">
      <c r="J127" s="1" t="s">
        <v>57</v>
      </c>
      <c r="X127" s="150"/>
      <c r="Y127" s="1" t="s">
        <v>58</v>
      </c>
      <c r="AA127" s="46" t="str">
        <f>IF(X127="","",X127)</f>
        <v/>
      </c>
    </row>
    <row r="128" spans="3:28" ht="15" customHeight="1" thickBot="1">
      <c r="J128" s="1" t="s">
        <v>59</v>
      </c>
      <c r="W128" s="9" t="s">
        <v>61</v>
      </c>
      <c r="X128" s="151"/>
      <c r="Y128" s="1" t="s">
        <v>60</v>
      </c>
      <c r="AA128" s="46" t="str">
        <f>IF(X128="","",X128)</f>
        <v/>
      </c>
    </row>
    <row r="129" spans="5:27" s="2" customFormat="1" ht="6.95" customHeight="1" thickBot="1">
      <c r="N129" s="8"/>
      <c r="O129" s="8"/>
      <c r="W129" s="8"/>
      <c r="X129" s="61"/>
      <c r="AA129" s="4"/>
    </row>
    <row r="130" spans="5:27" ht="15" customHeight="1">
      <c r="N130" s="1" t="s">
        <v>80</v>
      </c>
      <c r="O130" s="1"/>
      <c r="P130" s="33"/>
      <c r="Q130" s="250"/>
      <c r="R130" s="251"/>
      <c r="S130" s="251"/>
      <c r="T130" s="251"/>
      <c r="U130" s="251"/>
      <c r="V130" s="251"/>
      <c r="W130" s="251"/>
      <c r="X130" s="251"/>
      <c r="Y130" s="252"/>
      <c r="AA130" s="4" t="str">
        <f>IF(Q130="","",Q130)</f>
        <v/>
      </c>
    </row>
    <row r="131" spans="5:27" ht="15" customHeight="1" thickBot="1">
      <c r="N131" s="1" t="s">
        <v>188</v>
      </c>
      <c r="O131" s="1"/>
      <c r="P131" s="34"/>
      <c r="Q131" s="256"/>
      <c r="R131" s="257"/>
      <c r="S131" s="257"/>
      <c r="T131" s="257"/>
      <c r="U131" s="257"/>
      <c r="V131" s="257"/>
      <c r="W131" s="257"/>
      <c r="X131" s="257"/>
      <c r="Y131" s="258"/>
    </row>
    <row r="132" spans="5:27" ht="15" customHeight="1">
      <c r="K132" s="38"/>
      <c r="N132" s="1"/>
      <c r="O132" s="1"/>
      <c r="P132" s="37"/>
      <c r="Q132" s="40"/>
      <c r="R132" s="40"/>
      <c r="S132" s="40"/>
      <c r="T132" s="40"/>
      <c r="U132" s="40"/>
      <c r="V132" s="40"/>
      <c r="W132" s="40"/>
      <c r="X132" s="40"/>
      <c r="Y132" s="40"/>
    </row>
    <row r="133" spans="5:27" ht="15" customHeight="1" thickBot="1">
      <c r="E133" s="1" t="str">
        <f>実施要領!F48&amp;"　"&amp;実施要領!G48</f>
        <v>●質問9　溶接鋼管の内面、外面の塗装被膜の考え方</v>
      </c>
      <c r="K133" s="38"/>
      <c r="N133" s="1"/>
      <c r="O133" s="1"/>
      <c r="P133" s="37"/>
      <c r="Q133" s="40"/>
      <c r="R133" s="40"/>
      <c r="S133" s="40"/>
      <c r="T133" s="40"/>
      <c r="U133" s="40"/>
      <c r="V133" s="40"/>
      <c r="W133" s="40"/>
      <c r="X133" s="40"/>
      <c r="Y133" s="40"/>
    </row>
    <row r="134" spans="5:27" ht="15" customHeight="1">
      <c r="J134" s="1" t="s">
        <v>62</v>
      </c>
      <c r="P134" s="33"/>
      <c r="Q134" s="250"/>
      <c r="R134" s="251"/>
      <c r="S134" s="251"/>
      <c r="T134" s="251"/>
      <c r="U134" s="251"/>
      <c r="V134" s="251"/>
      <c r="W134" s="251"/>
      <c r="X134" s="251"/>
      <c r="Y134" s="252"/>
      <c r="AA134" s="4" t="str">
        <f>IF(Q134="","",Q134)</f>
        <v/>
      </c>
    </row>
    <row r="135" spans="5:27" ht="15" customHeight="1" thickBot="1">
      <c r="N135" s="1"/>
      <c r="O135" s="1"/>
      <c r="P135" s="9" t="s">
        <v>79</v>
      </c>
      <c r="Q135" s="256"/>
      <c r="R135" s="257"/>
      <c r="S135" s="257"/>
      <c r="T135" s="257"/>
      <c r="U135" s="257"/>
      <c r="V135" s="257"/>
      <c r="W135" s="257"/>
      <c r="X135" s="257"/>
      <c r="Y135" s="258"/>
    </row>
    <row r="136" spans="5:27" ht="15" customHeight="1">
      <c r="J136" s="1" t="s">
        <v>63</v>
      </c>
      <c r="P136" s="33"/>
      <c r="Q136" s="250"/>
      <c r="R136" s="251"/>
      <c r="S136" s="251"/>
      <c r="T136" s="251"/>
      <c r="U136" s="251"/>
      <c r="V136" s="251"/>
      <c r="W136" s="251"/>
      <c r="X136" s="251"/>
      <c r="Y136" s="252"/>
      <c r="AA136" s="4" t="str">
        <f>IF(Q136="","",Q136)</f>
        <v/>
      </c>
    </row>
    <row r="137" spans="5:27" ht="15" customHeight="1" thickBot="1">
      <c r="N137" s="1"/>
      <c r="O137" s="1"/>
      <c r="P137" s="9" t="s">
        <v>79</v>
      </c>
      <c r="Q137" s="256"/>
      <c r="R137" s="257"/>
      <c r="S137" s="257"/>
      <c r="T137" s="257"/>
      <c r="U137" s="257"/>
      <c r="V137" s="257"/>
      <c r="W137" s="257"/>
      <c r="X137" s="257"/>
      <c r="Y137" s="258"/>
    </row>
    <row r="138" spans="5:27" ht="15" customHeight="1">
      <c r="K138" s="38"/>
      <c r="N138" s="1"/>
      <c r="O138" s="1"/>
      <c r="P138" s="37"/>
      <c r="Q138" s="40"/>
      <c r="R138" s="40"/>
      <c r="S138" s="40"/>
      <c r="T138" s="40"/>
      <c r="U138" s="40"/>
      <c r="V138" s="40"/>
      <c r="W138" s="40"/>
      <c r="X138" s="40"/>
      <c r="Y138" s="40"/>
    </row>
    <row r="139" spans="5:27" ht="15" customHeight="1">
      <c r="E139" s="1" t="str">
        <f>実施要領!F49&amp;"　"&amp;実施要領!G49</f>
        <v>●質問10　溶接鋼管の更新年数（使用年数）の考え方</v>
      </c>
      <c r="K139" s="38"/>
      <c r="N139" s="1"/>
      <c r="O139" s="1"/>
      <c r="P139" s="37"/>
      <c r="Q139" s="40"/>
      <c r="R139" s="40"/>
      <c r="S139" s="40"/>
      <c r="T139" s="40"/>
      <c r="U139" s="40"/>
      <c r="V139" s="40"/>
      <c r="W139" s="40"/>
      <c r="X139" s="40"/>
      <c r="Y139" s="40"/>
    </row>
    <row r="140" spans="5:27" ht="15" customHeight="1">
      <c r="K140" s="38"/>
      <c r="N140" s="1"/>
      <c r="O140" s="1"/>
      <c r="P140" s="37"/>
      <c r="Q140" s="157" t="s">
        <v>223</v>
      </c>
      <c r="R140" s="40"/>
      <c r="S140" s="40"/>
      <c r="T140" s="40"/>
      <c r="U140" s="40"/>
      <c r="V140" s="40"/>
      <c r="W140" s="40"/>
      <c r="X140" s="40"/>
      <c r="Y140" s="40"/>
    </row>
    <row r="141" spans="5:27" ht="15" customHeight="1">
      <c r="K141" s="38"/>
      <c r="N141" s="1"/>
      <c r="O141" s="1"/>
      <c r="P141" s="37"/>
      <c r="Q141" s="157" t="s">
        <v>224</v>
      </c>
      <c r="R141" s="40"/>
      <c r="S141" s="40"/>
      <c r="T141" s="40"/>
      <c r="U141" s="40"/>
      <c r="V141" s="40"/>
      <c r="W141" s="40"/>
      <c r="X141" s="40"/>
      <c r="Y141" s="40"/>
    </row>
    <row r="142" spans="5:27" ht="15" customHeight="1">
      <c r="K142" s="38"/>
      <c r="N142" s="1"/>
      <c r="O142" s="1"/>
      <c r="P142" s="37"/>
      <c r="Q142" s="157" t="s">
        <v>225</v>
      </c>
      <c r="R142" s="40"/>
      <c r="S142" s="40"/>
      <c r="T142" s="40"/>
      <c r="U142" s="40"/>
      <c r="V142" s="40"/>
      <c r="W142" s="40"/>
      <c r="X142" s="40"/>
      <c r="Y142" s="40"/>
    </row>
    <row r="143" spans="5:27" ht="15" customHeight="1">
      <c r="K143" s="38"/>
      <c r="N143" s="1"/>
      <c r="O143" s="1"/>
      <c r="P143" s="37"/>
      <c r="Q143" s="156" t="s">
        <v>226</v>
      </c>
      <c r="R143" s="40"/>
      <c r="S143" s="40"/>
      <c r="T143" s="40"/>
      <c r="U143" s="40"/>
      <c r="V143" s="40"/>
      <c r="W143" s="40"/>
      <c r="X143" s="40"/>
      <c r="Y143" s="40"/>
    </row>
    <row r="144" spans="5:27" ht="15" customHeight="1" thickBot="1">
      <c r="K144" s="38"/>
      <c r="N144" s="1"/>
      <c r="O144" s="1"/>
      <c r="P144" s="37"/>
      <c r="Q144" s="156" t="s">
        <v>227</v>
      </c>
      <c r="R144" s="40"/>
      <c r="S144" s="40"/>
      <c r="T144" s="40"/>
      <c r="U144" s="40"/>
      <c r="V144" s="40"/>
      <c r="W144" s="40"/>
      <c r="X144" s="40"/>
      <c r="Y144" s="40"/>
    </row>
    <row r="145" spans="3:27" ht="15" customHeight="1" thickBot="1">
      <c r="N145" s="1"/>
      <c r="O145" s="1"/>
      <c r="P145" s="9"/>
      <c r="Q145" s="156" t="s">
        <v>228</v>
      </c>
      <c r="X145" s="45"/>
      <c r="AA145" s="46" t="str">
        <f>IF(X145="","",X145)</f>
        <v/>
      </c>
    </row>
    <row r="146" spans="3:27" s="2" customFormat="1" ht="6.95" customHeight="1" thickBot="1">
      <c r="P146" s="8"/>
      <c r="Q146" s="53"/>
      <c r="X146" s="51"/>
      <c r="AA146" s="4"/>
    </row>
    <row r="147" spans="3:27" ht="15" customHeight="1" thickBot="1">
      <c r="M147" s="1" t="s">
        <v>194</v>
      </c>
      <c r="N147" s="1"/>
      <c r="O147" s="1"/>
      <c r="Q147" s="247"/>
      <c r="R147" s="248"/>
      <c r="S147" s="248"/>
      <c r="T147" s="248"/>
      <c r="U147" s="248"/>
      <c r="V147" s="248"/>
      <c r="W147" s="248"/>
      <c r="X147" s="248"/>
      <c r="Y147" s="249"/>
      <c r="AA147" s="46" t="str">
        <f>IF(Q147="","",Q147)</f>
        <v/>
      </c>
    </row>
    <row r="148" spans="3:27" s="2" customFormat="1" ht="6.95" customHeight="1" thickBot="1">
      <c r="Q148" s="50"/>
      <c r="R148" s="50"/>
      <c r="S148" s="50"/>
      <c r="T148" s="50"/>
      <c r="U148" s="50"/>
      <c r="V148" s="50"/>
      <c r="W148" s="50"/>
      <c r="X148" s="50"/>
      <c r="Y148" s="50"/>
      <c r="AA148" s="4"/>
    </row>
    <row r="149" spans="3:27" ht="15" customHeight="1">
      <c r="M149" s="1" t="s">
        <v>195</v>
      </c>
      <c r="N149" s="1"/>
      <c r="O149" s="1"/>
      <c r="Q149" s="250"/>
      <c r="R149" s="251"/>
      <c r="S149" s="251"/>
      <c r="T149" s="251"/>
      <c r="U149" s="251"/>
      <c r="V149" s="251"/>
      <c r="W149" s="251"/>
      <c r="X149" s="251"/>
      <c r="Y149" s="252"/>
      <c r="AA149" s="4" t="str">
        <f>IF(Q149="","",Q149)</f>
        <v/>
      </c>
    </row>
    <row r="150" spans="3:27" ht="15" customHeight="1" thickBot="1">
      <c r="K150" s="38"/>
      <c r="N150" s="1"/>
      <c r="O150" s="1"/>
      <c r="P150" s="9" t="s">
        <v>79</v>
      </c>
      <c r="Q150" s="256"/>
      <c r="R150" s="257"/>
      <c r="S150" s="257"/>
      <c r="T150" s="257"/>
      <c r="U150" s="257"/>
      <c r="V150" s="257"/>
      <c r="W150" s="257"/>
      <c r="X150" s="257"/>
      <c r="Y150" s="258"/>
    </row>
    <row r="151" spans="3:27" ht="15" customHeight="1">
      <c r="K151" s="38"/>
      <c r="N151" s="1"/>
      <c r="O151" s="1"/>
      <c r="P151" s="37"/>
      <c r="Q151" s="40"/>
      <c r="R151" s="40"/>
      <c r="S151" s="40"/>
      <c r="T151" s="40"/>
      <c r="U151" s="40"/>
      <c r="V151" s="40"/>
      <c r="W151" s="40"/>
      <c r="X151" s="40"/>
      <c r="Y151" s="40"/>
    </row>
    <row r="152" spans="3:27" ht="15" customHeight="1">
      <c r="K152" s="38"/>
      <c r="N152" s="1"/>
      <c r="O152" s="1"/>
      <c r="P152" s="37"/>
      <c r="Q152" s="40"/>
      <c r="R152" s="40"/>
      <c r="S152" s="40"/>
      <c r="T152" s="40"/>
      <c r="U152" s="40"/>
      <c r="V152" s="40"/>
      <c r="W152" s="40"/>
      <c r="X152" s="40"/>
      <c r="Y152" s="40"/>
    </row>
    <row r="153" spans="3:27" ht="20.100000000000001" customHeight="1" thickBot="1">
      <c r="C153" s="1" t="str">
        <f>実施要領!D51</f>
        <v>1.1.5 ポンプ場の予備電源確保等及び電力会社との電圧降下対策の対応について</v>
      </c>
      <c r="K153" s="38"/>
      <c r="N153" s="1"/>
      <c r="O153" s="1"/>
      <c r="P153" s="37"/>
      <c r="Q153" s="40"/>
      <c r="R153" s="40"/>
      <c r="S153" s="40"/>
      <c r="T153" s="40"/>
      <c r="U153" s="40"/>
      <c r="V153" s="40"/>
      <c r="W153" s="40"/>
      <c r="X153" s="40"/>
      <c r="Y153" s="40"/>
    </row>
    <row r="154" spans="3:27" ht="17.45" customHeight="1">
      <c r="D154" s="259" t="str">
        <f>実施要領!E52</f>
        <v>①災害により、全量ではなくとも給水を安定的に継続するための諸施策（電源系のリスク対策の充実化（予備電源の施設整備、予備電源の接続体制の確保、電源系のセパレート化の対応）、水運用面での諸対策、ユーザー調整による対応等）に係る取組事例について</v>
      </c>
      <c r="E154" s="260"/>
      <c r="F154" s="260"/>
      <c r="G154" s="260"/>
      <c r="H154" s="260"/>
      <c r="I154" s="260"/>
      <c r="J154" s="260"/>
      <c r="K154" s="260"/>
      <c r="L154" s="260"/>
      <c r="M154" s="260"/>
      <c r="N154" s="260"/>
      <c r="O154" s="260"/>
      <c r="P154" s="260"/>
      <c r="Q154" s="260"/>
      <c r="R154" s="260"/>
      <c r="S154" s="260"/>
      <c r="T154" s="260"/>
      <c r="U154" s="260"/>
      <c r="V154" s="260"/>
      <c r="W154" s="260"/>
      <c r="X154" s="261"/>
      <c r="Y154" s="40"/>
    </row>
    <row r="155" spans="3:27" ht="17.45" customHeight="1">
      <c r="D155" s="262"/>
      <c r="E155" s="263"/>
      <c r="F155" s="263"/>
      <c r="G155" s="263"/>
      <c r="H155" s="263"/>
      <c r="I155" s="263"/>
      <c r="J155" s="263"/>
      <c r="K155" s="263"/>
      <c r="L155" s="263"/>
      <c r="M155" s="263"/>
      <c r="N155" s="263"/>
      <c r="O155" s="263"/>
      <c r="P155" s="263"/>
      <c r="Q155" s="263"/>
      <c r="R155" s="263"/>
      <c r="S155" s="263"/>
      <c r="T155" s="263"/>
      <c r="U155" s="263"/>
      <c r="V155" s="263"/>
      <c r="W155" s="263"/>
      <c r="X155" s="264"/>
      <c r="Y155" s="40"/>
    </row>
    <row r="156" spans="3:27" ht="17.45" customHeight="1" thickBot="1">
      <c r="D156" s="265"/>
      <c r="E156" s="266"/>
      <c r="F156" s="266"/>
      <c r="G156" s="266"/>
      <c r="H156" s="266"/>
      <c r="I156" s="266"/>
      <c r="J156" s="266"/>
      <c r="K156" s="266"/>
      <c r="L156" s="266"/>
      <c r="M156" s="266"/>
      <c r="N156" s="266"/>
      <c r="O156" s="266"/>
      <c r="P156" s="266"/>
      <c r="Q156" s="266"/>
      <c r="R156" s="266"/>
      <c r="S156" s="266"/>
      <c r="T156" s="266"/>
      <c r="U156" s="266"/>
      <c r="V156" s="266"/>
      <c r="W156" s="266"/>
      <c r="X156" s="267"/>
      <c r="Y156" s="40"/>
    </row>
    <row r="157" spans="3:27" s="2" customFormat="1" ht="5.0999999999999996" customHeight="1">
      <c r="D157" s="68"/>
      <c r="E157" s="68"/>
      <c r="F157" s="68"/>
      <c r="G157" s="68"/>
      <c r="H157" s="68"/>
      <c r="I157" s="68"/>
      <c r="J157" s="68"/>
      <c r="K157" s="68"/>
      <c r="L157" s="68"/>
      <c r="M157" s="68"/>
      <c r="N157" s="68"/>
      <c r="O157" s="68"/>
      <c r="P157" s="68"/>
      <c r="Q157" s="68"/>
      <c r="R157" s="68"/>
      <c r="S157" s="68"/>
      <c r="T157" s="68"/>
      <c r="U157" s="68"/>
      <c r="V157" s="68"/>
      <c r="W157" s="68"/>
      <c r="X157" s="68"/>
      <c r="Y157" s="40"/>
    </row>
    <row r="158" spans="3:27" ht="15" customHeight="1" thickBot="1">
      <c r="E158" s="1" t="str">
        <f>実施要領!F55&amp;"　"&amp;実施要領!G55&amp;"の有無"</f>
        <v>●質問11　災害時において、全量ではなくとも給水を安定的に継続するために実施している取組みの有無</v>
      </c>
      <c r="K158" s="38"/>
      <c r="N158" s="1"/>
      <c r="O158" s="1"/>
      <c r="P158" s="37"/>
      <c r="Q158" s="40"/>
      <c r="R158" s="40"/>
      <c r="S158" s="40"/>
      <c r="T158" s="40"/>
      <c r="U158" s="40"/>
      <c r="V158" s="40"/>
      <c r="W158" s="40"/>
      <c r="X158" s="40"/>
      <c r="Y158" s="40"/>
    </row>
    <row r="159" spans="3:27" ht="15" customHeight="1" thickBot="1">
      <c r="U159" s="47" t="s">
        <v>64</v>
      </c>
      <c r="X159" s="25"/>
      <c r="AA159" s="46" t="str">
        <f>IF(X159="","",X159)</f>
        <v/>
      </c>
    </row>
    <row r="160" spans="3:27" s="2" customFormat="1" ht="5.0999999999999996" customHeight="1">
      <c r="N160" s="8"/>
      <c r="O160" s="8"/>
      <c r="U160" s="60"/>
      <c r="X160" s="52"/>
      <c r="AA160" s="4"/>
    </row>
    <row r="161" spans="4:27" ht="15" customHeight="1" thickBot="1">
      <c r="H161" s="1" t="s">
        <v>75</v>
      </c>
      <c r="N161" s="1"/>
      <c r="O161" s="1"/>
      <c r="P161" s="9"/>
      <c r="Q161" s="9"/>
      <c r="AA161" s="4"/>
    </row>
    <row r="162" spans="4:27" ht="15" customHeight="1" thickBot="1">
      <c r="M162" s="1" t="s">
        <v>76</v>
      </c>
      <c r="N162" s="1"/>
      <c r="O162" s="1"/>
      <c r="P162" s="9"/>
      <c r="Q162" s="210" t="s">
        <v>285</v>
      </c>
      <c r="X162" s="25"/>
      <c r="AA162" s="4" t="str">
        <f t="shared" ref="AA162:AA163" si="0">IF(X162="","",X162)</f>
        <v/>
      </c>
    </row>
    <row r="163" spans="4:27" ht="15" customHeight="1" thickBot="1">
      <c r="N163" s="38" t="s">
        <v>190</v>
      </c>
      <c r="O163" s="1"/>
      <c r="P163" s="9"/>
      <c r="Q163" s="210" t="s">
        <v>286</v>
      </c>
      <c r="X163" s="25"/>
      <c r="AA163" s="4" t="str">
        <f t="shared" si="0"/>
        <v/>
      </c>
    </row>
    <row r="164" spans="4:27" ht="15" customHeight="1" thickBot="1">
      <c r="N164" s="1"/>
      <c r="O164" s="1"/>
      <c r="P164" s="9"/>
      <c r="Q164" s="210" t="s">
        <v>377</v>
      </c>
      <c r="X164" s="25"/>
      <c r="AA164" s="4" t="str">
        <f>IF(X164="","",X164)</f>
        <v/>
      </c>
    </row>
    <row r="165" spans="4:27" s="2" customFormat="1" ht="6.95" customHeight="1" thickBot="1">
      <c r="P165" s="8"/>
      <c r="Q165" s="53"/>
      <c r="X165" s="51"/>
      <c r="AA165" s="4"/>
    </row>
    <row r="166" spans="4:27" ht="15" customHeight="1" thickBot="1">
      <c r="M166" s="1" t="s">
        <v>86</v>
      </c>
      <c r="N166" s="1"/>
      <c r="O166" s="1"/>
      <c r="P166" s="9"/>
      <c r="Q166" s="247"/>
      <c r="R166" s="248"/>
      <c r="S166" s="248"/>
      <c r="T166" s="248"/>
      <c r="U166" s="248"/>
      <c r="V166" s="248"/>
      <c r="W166" s="248"/>
      <c r="X166" s="248"/>
      <c r="Y166" s="249"/>
      <c r="AA166" s="4" t="str">
        <f>IF(Q166="","",Q166)</f>
        <v/>
      </c>
    </row>
    <row r="167" spans="4:27" s="2" customFormat="1" ht="8.1" customHeight="1" thickBot="1">
      <c r="U167" s="60"/>
      <c r="X167" s="52"/>
      <c r="AA167" s="4"/>
    </row>
    <row r="168" spans="4:27" ht="15" customHeight="1" thickBot="1">
      <c r="M168" s="1" t="s">
        <v>77</v>
      </c>
      <c r="N168" s="1"/>
      <c r="O168" s="1"/>
      <c r="P168" s="9"/>
      <c r="Q168" s="210" t="s">
        <v>287</v>
      </c>
      <c r="X168" s="25"/>
      <c r="AA168" s="4" t="str">
        <f t="shared" ref="AA168:AA169" si="1">IF(X168="","",X168)</f>
        <v/>
      </c>
    </row>
    <row r="169" spans="4:27" ht="15" customHeight="1" thickBot="1">
      <c r="N169" s="38" t="s">
        <v>190</v>
      </c>
      <c r="O169" s="1"/>
      <c r="P169" s="9"/>
      <c r="Q169" s="210" t="s">
        <v>379</v>
      </c>
      <c r="X169" s="25"/>
      <c r="AA169" s="4" t="str">
        <f t="shared" si="1"/>
        <v/>
      </c>
    </row>
    <row r="170" spans="4:27" ht="15" customHeight="1" thickBot="1">
      <c r="N170" s="1"/>
      <c r="O170" s="1"/>
      <c r="P170" s="9"/>
      <c r="Q170" s="210" t="s">
        <v>378</v>
      </c>
      <c r="X170" s="25"/>
      <c r="AA170" s="4" t="str">
        <f>IF(X170="","",X170)</f>
        <v/>
      </c>
    </row>
    <row r="171" spans="4:27" s="2" customFormat="1" ht="6.95" customHeight="1" thickBot="1">
      <c r="P171" s="8"/>
      <c r="Q171" s="53"/>
      <c r="X171" s="51"/>
      <c r="AA171" s="4"/>
    </row>
    <row r="172" spans="4:27" ht="15" customHeight="1" thickBot="1">
      <c r="M172" s="1" t="s">
        <v>87</v>
      </c>
      <c r="N172" s="1"/>
      <c r="O172" s="1"/>
      <c r="P172" s="9"/>
      <c r="Q172" s="247"/>
      <c r="R172" s="248"/>
      <c r="S172" s="248"/>
      <c r="T172" s="248"/>
      <c r="U172" s="248"/>
      <c r="V172" s="248"/>
      <c r="W172" s="248"/>
      <c r="X172" s="248"/>
      <c r="Y172" s="249"/>
      <c r="AA172" s="4" t="str">
        <f>IF(Q172="","",Q172)</f>
        <v/>
      </c>
    </row>
    <row r="173" spans="4:27" s="2" customFormat="1" ht="15" customHeight="1" thickBot="1">
      <c r="N173" s="8"/>
      <c r="O173" s="8"/>
      <c r="U173" s="60"/>
      <c r="X173" s="52"/>
      <c r="AA173" s="4"/>
    </row>
    <row r="174" spans="4:27" s="2" customFormat="1" ht="17.45" customHeight="1">
      <c r="D174" s="259" t="str">
        <f>実施要領!E57</f>
        <v>②改修後のポンプ電動機の起動時において、電力系統に電圧変動（電圧降下）を与えることにより、周辺需要家への影響が懸念される。電力会社から受電設備の改善を求められる場合など、その対応方法等について</v>
      </c>
      <c r="E174" s="260"/>
      <c r="F174" s="260"/>
      <c r="G174" s="260"/>
      <c r="H174" s="260"/>
      <c r="I174" s="260"/>
      <c r="J174" s="260"/>
      <c r="K174" s="260"/>
      <c r="L174" s="260"/>
      <c r="M174" s="260"/>
      <c r="N174" s="260"/>
      <c r="O174" s="260"/>
      <c r="P174" s="260"/>
      <c r="Q174" s="260"/>
      <c r="R174" s="260"/>
      <c r="S174" s="260"/>
      <c r="T174" s="260"/>
      <c r="U174" s="260"/>
      <c r="V174" s="260"/>
      <c r="W174" s="260"/>
      <c r="X174" s="261"/>
      <c r="AA174" s="4"/>
    </row>
    <row r="175" spans="4:27" s="2" customFormat="1" ht="17.45" customHeight="1" thickBot="1">
      <c r="D175" s="265"/>
      <c r="E175" s="266"/>
      <c r="F175" s="266"/>
      <c r="G175" s="266"/>
      <c r="H175" s="266"/>
      <c r="I175" s="266"/>
      <c r="J175" s="266"/>
      <c r="K175" s="266"/>
      <c r="L175" s="266"/>
      <c r="M175" s="266"/>
      <c r="N175" s="266"/>
      <c r="O175" s="266"/>
      <c r="P175" s="266"/>
      <c r="Q175" s="266"/>
      <c r="R175" s="266"/>
      <c r="S175" s="266"/>
      <c r="T175" s="266"/>
      <c r="U175" s="266"/>
      <c r="V175" s="266"/>
      <c r="W175" s="266"/>
      <c r="X175" s="267"/>
      <c r="AA175" s="4"/>
    </row>
    <row r="176" spans="4:27" s="2" customFormat="1" ht="5.0999999999999996" customHeight="1">
      <c r="D176" s="68"/>
      <c r="E176" s="68"/>
      <c r="F176" s="68"/>
      <c r="G176" s="68"/>
      <c r="H176" s="68"/>
      <c r="I176" s="68"/>
      <c r="J176" s="68"/>
      <c r="K176" s="68"/>
      <c r="L176" s="68"/>
      <c r="M176" s="68"/>
      <c r="N176" s="68"/>
      <c r="O176" s="68"/>
      <c r="P176" s="68"/>
      <c r="Q176" s="68"/>
      <c r="R176" s="68"/>
      <c r="S176" s="68"/>
      <c r="T176" s="68"/>
      <c r="U176" s="68"/>
      <c r="V176" s="68"/>
      <c r="W176" s="68"/>
      <c r="X176" s="68"/>
      <c r="AA176" s="4"/>
    </row>
    <row r="177" spans="3:27" s="2" customFormat="1" ht="15" customHeight="1" thickBot="1">
      <c r="E177" s="2" t="str">
        <f>実施要領!F60&amp;"　"&amp;実施要領!G60&amp;"の有無"</f>
        <v>●質問12　電力会社から受電設備の改善を求められた事例の有無</v>
      </c>
      <c r="N177" s="8"/>
      <c r="O177" s="8"/>
      <c r="U177" s="60"/>
      <c r="X177" s="52"/>
      <c r="AA177" s="4"/>
    </row>
    <row r="178" spans="3:27" ht="15" customHeight="1" thickBot="1">
      <c r="U178" s="47" t="s">
        <v>64</v>
      </c>
      <c r="X178" s="25"/>
      <c r="AA178" s="46" t="str">
        <f>IF(X178="","",X178)</f>
        <v/>
      </c>
    </row>
    <row r="179" spans="3:27" s="2" customFormat="1" ht="5.0999999999999996" customHeight="1">
      <c r="N179" s="8"/>
      <c r="O179" s="8"/>
      <c r="U179" s="60"/>
      <c r="X179" s="52"/>
      <c r="AA179" s="4"/>
    </row>
    <row r="180" spans="3:27" ht="15" customHeight="1" thickBot="1">
      <c r="H180" s="1" t="s">
        <v>380</v>
      </c>
      <c r="N180" s="1"/>
      <c r="O180" s="1"/>
      <c r="P180" s="9"/>
      <c r="Q180" s="9"/>
      <c r="AA180" s="4"/>
    </row>
    <row r="181" spans="3:27" ht="15" customHeight="1">
      <c r="P181" s="9" t="s">
        <v>78</v>
      </c>
      <c r="Q181" s="250"/>
      <c r="R181" s="251"/>
      <c r="S181" s="251"/>
      <c r="T181" s="251"/>
      <c r="U181" s="251"/>
      <c r="V181" s="251"/>
      <c r="W181" s="251"/>
      <c r="X181" s="251"/>
      <c r="Y181" s="252"/>
      <c r="AA181" s="4" t="str">
        <f>IF(Q181="","",Q181)</f>
        <v/>
      </c>
    </row>
    <row r="182" spans="3:27" ht="15" customHeight="1" thickBot="1">
      <c r="N182" s="1"/>
      <c r="O182" s="1"/>
      <c r="P182" s="34"/>
      <c r="Q182" s="256"/>
      <c r="R182" s="257"/>
      <c r="S182" s="257"/>
      <c r="T182" s="257"/>
      <c r="U182" s="257"/>
      <c r="V182" s="257"/>
      <c r="W182" s="257"/>
      <c r="X182" s="257"/>
      <c r="Y182" s="258"/>
    </row>
    <row r="183" spans="3:27" s="2" customFormat="1" ht="15" customHeight="1">
      <c r="N183" s="8"/>
      <c r="O183" s="8"/>
      <c r="U183" s="60"/>
      <c r="X183" s="52"/>
      <c r="AA183" s="4"/>
    </row>
    <row r="184" spans="3:27" s="2" customFormat="1" ht="15" customHeight="1">
      <c r="N184" s="8"/>
      <c r="O184" s="8"/>
      <c r="U184" s="60"/>
      <c r="X184" s="52"/>
      <c r="AA184" s="4"/>
    </row>
    <row r="185" spans="3:27" s="2" customFormat="1" ht="20.100000000000001" customHeight="1" thickBot="1">
      <c r="C185" s="2" t="str">
        <f>実施要領!D62</f>
        <v>1.1.6 工業用水道管路の仕切弁の点検について</v>
      </c>
      <c r="N185" s="8"/>
      <c r="O185" s="8"/>
      <c r="U185" s="60"/>
      <c r="X185" s="52"/>
      <c r="AA185" s="4"/>
    </row>
    <row r="186" spans="3:27" s="2" customFormat="1" ht="17.45" customHeight="1">
      <c r="D186" s="259" t="str">
        <f>実施要領!E63</f>
        <v>○仕切弁の点検について、ユーザーへの影響を伴うため、開閉の試験はできていない状況であり、それに対する各事業体の実施状況について</v>
      </c>
      <c r="E186" s="260"/>
      <c r="F186" s="260"/>
      <c r="G186" s="260"/>
      <c r="H186" s="260"/>
      <c r="I186" s="260"/>
      <c r="J186" s="260"/>
      <c r="K186" s="260"/>
      <c r="L186" s="260"/>
      <c r="M186" s="260"/>
      <c r="N186" s="260"/>
      <c r="O186" s="260"/>
      <c r="P186" s="260"/>
      <c r="Q186" s="260"/>
      <c r="R186" s="260"/>
      <c r="S186" s="260"/>
      <c r="T186" s="260"/>
      <c r="U186" s="260"/>
      <c r="V186" s="260"/>
      <c r="W186" s="260"/>
      <c r="X186" s="261"/>
      <c r="AA186" s="4"/>
    </row>
    <row r="187" spans="3:27" s="2" customFormat="1" ht="17.45" customHeight="1" thickBot="1">
      <c r="D187" s="265"/>
      <c r="E187" s="266"/>
      <c r="F187" s="266"/>
      <c r="G187" s="266"/>
      <c r="H187" s="266"/>
      <c r="I187" s="266"/>
      <c r="J187" s="266"/>
      <c r="K187" s="266"/>
      <c r="L187" s="266"/>
      <c r="M187" s="266"/>
      <c r="N187" s="266"/>
      <c r="O187" s="266"/>
      <c r="P187" s="266"/>
      <c r="Q187" s="266"/>
      <c r="R187" s="266"/>
      <c r="S187" s="266"/>
      <c r="T187" s="266"/>
      <c r="U187" s="266"/>
      <c r="V187" s="266"/>
      <c r="W187" s="266"/>
      <c r="X187" s="267"/>
      <c r="AA187" s="4"/>
    </row>
    <row r="188" spans="3:27" s="2" customFormat="1" ht="5.0999999999999996" customHeight="1">
      <c r="D188" s="68"/>
      <c r="E188" s="68"/>
      <c r="F188" s="68"/>
      <c r="G188" s="68"/>
      <c r="H188" s="68"/>
      <c r="I188" s="68"/>
      <c r="J188" s="68"/>
      <c r="K188" s="68"/>
      <c r="L188" s="68"/>
      <c r="M188" s="68"/>
      <c r="N188" s="68"/>
      <c r="O188" s="68"/>
      <c r="P188" s="68"/>
      <c r="Q188" s="68"/>
      <c r="R188" s="68"/>
      <c r="S188" s="68"/>
      <c r="T188" s="68"/>
      <c r="U188" s="68"/>
      <c r="V188" s="68"/>
      <c r="W188" s="68"/>
      <c r="X188" s="68"/>
      <c r="AA188" s="4"/>
    </row>
    <row r="189" spans="3:27" s="2" customFormat="1" ht="15" customHeight="1" thickBot="1">
      <c r="E189" s="2" t="str">
        <f>実施要領!F65&amp;"　"&amp;実施要領!G65&amp;"状況"</f>
        <v>●質問13　計画的な仕切弁の点検（開閉の動作等）の実施状況</v>
      </c>
      <c r="N189" s="8"/>
      <c r="O189" s="8"/>
      <c r="U189" s="60"/>
      <c r="X189" s="52"/>
      <c r="AA189" s="4"/>
    </row>
    <row r="190" spans="3:27" ht="15" customHeight="1" thickBot="1">
      <c r="S190" s="47" t="s">
        <v>132</v>
      </c>
      <c r="X190" s="25"/>
      <c r="AA190" s="46" t="str">
        <f>IF(X190="","",X190)</f>
        <v/>
      </c>
    </row>
    <row r="191" spans="3:27" s="2" customFormat="1" ht="5.0999999999999996" customHeight="1">
      <c r="N191" s="8"/>
      <c r="O191" s="8"/>
      <c r="U191" s="60"/>
      <c r="X191" s="52"/>
      <c r="AA191" s="4"/>
    </row>
    <row r="192" spans="3:27" ht="15" customHeight="1" thickBot="1">
      <c r="H192" s="1" t="s">
        <v>84</v>
      </c>
      <c r="N192" s="1"/>
      <c r="O192" s="1"/>
      <c r="P192" s="9"/>
      <c r="Q192" s="9"/>
      <c r="AA192" s="4"/>
    </row>
    <row r="193" spans="11:27" s="2" customFormat="1" ht="15" customHeight="1" thickBot="1">
      <c r="M193" s="2" t="s">
        <v>85</v>
      </c>
      <c r="Q193" s="211" t="s">
        <v>288</v>
      </c>
      <c r="X193" s="25"/>
      <c r="AA193" s="4" t="str">
        <f>IF(X193="","",X193)</f>
        <v/>
      </c>
    </row>
    <row r="194" spans="11:27" s="2" customFormat="1" ht="15" customHeight="1" thickBot="1">
      <c r="M194" s="39" t="s">
        <v>191</v>
      </c>
      <c r="O194" s="38"/>
      <c r="Q194" s="211" t="s">
        <v>289</v>
      </c>
      <c r="X194" s="25"/>
      <c r="AA194" s="4" t="str">
        <f t="shared" ref="AA194:AA196" si="2">IF(X194="","",X194)</f>
        <v/>
      </c>
    </row>
    <row r="195" spans="11:27" s="2" customFormat="1" ht="15" customHeight="1" thickBot="1">
      <c r="Q195" s="211" t="s">
        <v>290</v>
      </c>
      <c r="X195" s="25"/>
      <c r="AA195" s="4" t="str">
        <f t="shared" si="2"/>
        <v/>
      </c>
    </row>
    <row r="196" spans="11:27" s="2" customFormat="1" ht="15" customHeight="1" thickBot="1">
      <c r="Q196" s="211" t="s">
        <v>382</v>
      </c>
      <c r="X196" s="25"/>
      <c r="AA196" s="4" t="str">
        <f t="shared" si="2"/>
        <v/>
      </c>
    </row>
    <row r="197" spans="11:27" s="2" customFormat="1" ht="6.95" customHeight="1" thickBot="1">
      <c r="U197" s="60"/>
      <c r="X197" s="52"/>
      <c r="AA197" s="4"/>
    </row>
    <row r="198" spans="11:27" ht="15" customHeight="1" thickBot="1">
      <c r="M198" s="212"/>
      <c r="N198" s="1" t="s">
        <v>384</v>
      </c>
      <c r="O198" s="1"/>
      <c r="Q198" s="247"/>
      <c r="R198" s="248"/>
      <c r="S198" s="248"/>
      <c r="T198" s="248"/>
      <c r="U198" s="248"/>
      <c r="V198" s="248"/>
      <c r="W198" s="248"/>
      <c r="X198" s="248"/>
      <c r="Y198" s="249"/>
      <c r="AA198" s="4" t="str">
        <f>IF(Q198="","",Q198)</f>
        <v/>
      </c>
    </row>
    <row r="199" spans="11:27" s="2" customFormat="1" ht="8.1" customHeight="1" thickBot="1">
      <c r="U199" s="60"/>
      <c r="X199" s="52"/>
      <c r="AA199" s="4"/>
    </row>
    <row r="200" spans="11:27" s="2" customFormat="1" ht="15" customHeight="1" thickBot="1">
      <c r="M200" s="2" t="s">
        <v>88</v>
      </c>
      <c r="Q200" s="48" t="s">
        <v>89</v>
      </c>
      <c r="R200" s="40"/>
      <c r="S200" s="40"/>
      <c r="T200" s="40"/>
      <c r="U200" s="40"/>
      <c r="V200" s="40"/>
      <c r="W200" s="40"/>
      <c r="X200" s="25"/>
      <c r="AA200" s="4" t="str">
        <f>IF(X200="","",X200)</f>
        <v/>
      </c>
    </row>
    <row r="201" spans="11:27" s="2" customFormat="1" ht="15" customHeight="1">
      <c r="N201" s="8"/>
      <c r="O201" s="8"/>
      <c r="U201" s="60"/>
      <c r="X201" s="52"/>
      <c r="AA201" s="4"/>
    </row>
    <row r="202" spans="11:27" ht="15" customHeight="1">
      <c r="K202" s="38"/>
      <c r="N202" s="1"/>
      <c r="O202" s="1"/>
      <c r="P202" s="37"/>
      <c r="Q202" s="40"/>
      <c r="R202" s="40"/>
      <c r="S202" s="40"/>
      <c r="T202" s="40"/>
      <c r="U202" s="40"/>
      <c r="V202" s="40"/>
      <c r="W202" s="40"/>
      <c r="X202" s="40"/>
      <c r="Y202" s="40"/>
    </row>
    <row r="203" spans="11:27" ht="14.25" customHeight="1">
      <c r="X203" s="1" t="s">
        <v>82</v>
      </c>
      <c r="Y203" s="1" t="s">
        <v>65</v>
      </c>
    </row>
    <row r="204" spans="11:27" ht="14.25" customHeight="1">
      <c r="X204" s="1" t="s">
        <v>83</v>
      </c>
      <c r="Y204" s="1" t="s">
        <v>66</v>
      </c>
    </row>
    <row r="205" spans="11:27" ht="14.25" customHeight="1">
      <c r="Y205" s="1" t="s">
        <v>67</v>
      </c>
    </row>
    <row r="206" spans="11:27" ht="14.25" customHeight="1">
      <c r="Y206" s="1" t="s">
        <v>68</v>
      </c>
    </row>
    <row r="207" spans="11:27" ht="14.25" customHeight="1">
      <c r="Y207" s="1" t="s">
        <v>69</v>
      </c>
    </row>
    <row r="208" spans="11:27" ht="14.25" customHeight="1">
      <c r="Y208" s="1" t="s">
        <v>70</v>
      </c>
    </row>
  </sheetData>
  <mergeCells count="36">
    <mergeCell ref="D4:X5"/>
    <mergeCell ref="Q11:Y12"/>
    <mergeCell ref="Q18:Y19"/>
    <mergeCell ref="S25:Y27"/>
    <mergeCell ref="S29:Y31"/>
    <mergeCell ref="S50:Y52"/>
    <mergeCell ref="Q198:Y198"/>
    <mergeCell ref="D154:X156"/>
    <mergeCell ref="Q166:Y166"/>
    <mergeCell ref="Q172:Y172"/>
    <mergeCell ref="D174:X175"/>
    <mergeCell ref="Q181:Y182"/>
    <mergeCell ref="D186:X187"/>
    <mergeCell ref="Q130:Y131"/>
    <mergeCell ref="Q134:Y135"/>
    <mergeCell ref="Q136:Y137"/>
    <mergeCell ref="Q147:Y147"/>
    <mergeCell ref="Q149:Y150"/>
    <mergeCell ref="D80:X81"/>
    <mergeCell ref="S115:Y117"/>
    <mergeCell ref="S33:Y33"/>
    <mergeCell ref="S54:Y54"/>
    <mergeCell ref="S73:Y73"/>
    <mergeCell ref="S114:Y114"/>
    <mergeCell ref="S87:Y89"/>
    <mergeCell ref="S91:Y93"/>
    <mergeCell ref="S99:Y101"/>
    <mergeCell ref="S95:Y97"/>
    <mergeCell ref="S55:Y57"/>
    <mergeCell ref="S65:Y67"/>
    <mergeCell ref="S69:Y71"/>
    <mergeCell ref="S74:Y76"/>
    <mergeCell ref="S106:Y108"/>
    <mergeCell ref="S110:Y112"/>
    <mergeCell ref="S34:Y36"/>
    <mergeCell ref="S46:Y48"/>
  </mergeCells>
  <phoneticPr fontId="1"/>
  <dataValidations count="7">
    <dataValidation type="list" allowBlank="1" showInputMessage="1" sqref="X200">
      <formula1>$Y$203:$Y$206</formula1>
    </dataValidation>
    <dataValidation type="list" allowBlank="1" showInputMessage="1" sqref="X193:X196 X162:X164 X168:X170">
      <formula1>$X$203:$X$204</formula1>
    </dataValidation>
    <dataValidation type="list" allowBlank="1" showInputMessage="1" sqref="X8:X9 X197 X199 X201 X15:X16 X22:X23 X43:X44 X62:X63 X84 X124:X125 X159:X160 X167 X173 X177:X179 X183:X185 X189:X191">
      <formula1>$Y$203:$Y$204</formula1>
    </dataValidation>
    <dataValidation type="list" allowBlank="1" showInputMessage="1" sqref="X145:X146">
      <formula1>$Y$203:$Y$208</formula1>
    </dataValidation>
    <dataValidation type="list" allowBlank="1" showInputMessage="1" sqref="X171 X165">
      <formula1>$Y$203:$Y$205</formula1>
    </dataValidation>
    <dataValidation type="list" allowBlank="1" showInputMessage="1" sqref="X127:X129">
      <formula1>$Y$203</formula1>
    </dataValidation>
    <dataValidation type="list" allowBlank="1" showInputMessage="1" showErrorMessage="1" sqref="P25 P91 P99 P87 P114 P69 P73 P65 P50 P54 P46 P29 P33 P110 P106 P95">
      <formula1>$X$203:$X$204</formula1>
    </dataValidation>
  </dataValidations>
  <pageMargins left="0.62992125984251968" right="0.39370078740157483" top="0.59055118110236227" bottom="0.59055118110236227" header="0.51181102362204722" footer="0.51181102362204722"/>
  <pageSetup paperSize="9" scale="67" orientation="portrait" horizontalDpi="300" verticalDpi="300" r:id="rId1"/>
  <headerFooter alignWithMargins="0"/>
  <rowBreaks count="2" manualBreakCount="2">
    <brk id="78" min="1" max="24" man="1"/>
    <brk id="152" min="1"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24"/>
  <sheetViews>
    <sheetView showGridLines="0" view="pageBreakPreview" zoomScale="115" zoomScaleNormal="100" zoomScaleSheetLayoutView="115" workbookViewId="0"/>
  </sheetViews>
  <sheetFormatPr defaultColWidth="9" defaultRowHeight="13.5"/>
  <cols>
    <col min="1" max="1" width="4.125" style="1" customWidth="1"/>
    <col min="2" max="13" width="2.25" style="1" customWidth="1"/>
    <col min="14" max="14" width="8.625" style="3" customWidth="1"/>
    <col min="15" max="15" width="8.625" style="9" customWidth="1"/>
    <col min="16" max="16" width="7.125" style="9"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s="1" t="str">
        <f>実施要領!C67</f>
        <v>1.2 旧管路の有効利用について</v>
      </c>
      <c r="AA1" s="1" t="str">
        <f>B1</f>
        <v>1.2 旧管路の有効利用について</v>
      </c>
    </row>
    <row r="2" spans="2:27" ht="17.45" customHeight="1">
      <c r="B2"/>
      <c r="C2" s="64"/>
      <c r="D2" s="259" t="str">
        <f>実施要領!E68</f>
        <v>○利用することがなくなった既存の管路に対する処置として、道路占用条件等により、撤去もしくは管路内中詰充填処理等が行われ、管路を撤去することなく、有効利用している事例等について</v>
      </c>
      <c r="E2" s="260"/>
      <c r="F2" s="260"/>
      <c r="G2" s="260"/>
      <c r="H2" s="260"/>
      <c r="I2" s="260"/>
      <c r="J2" s="260"/>
      <c r="K2" s="260"/>
      <c r="L2" s="260"/>
      <c r="M2" s="260"/>
      <c r="N2" s="260"/>
      <c r="O2" s="260"/>
      <c r="P2" s="260"/>
      <c r="Q2" s="260"/>
      <c r="R2" s="260"/>
      <c r="S2" s="260"/>
      <c r="T2" s="260"/>
      <c r="U2" s="260"/>
      <c r="V2" s="260"/>
      <c r="W2" s="260"/>
      <c r="X2" s="261"/>
    </row>
    <row r="3" spans="2:27" ht="17.45" customHeight="1" thickBot="1">
      <c r="B3"/>
      <c r="C3" s="64"/>
      <c r="D3" s="265"/>
      <c r="E3" s="266"/>
      <c r="F3" s="266"/>
      <c r="G3" s="266"/>
      <c r="H3" s="266"/>
      <c r="I3" s="266"/>
      <c r="J3" s="266"/>
      <c r="K3" s="266"/>
      <c r="L3" s="266"/>
      <c r="M3" s="266"/>
      <c r="N3" s="266"/>
      <c r="O3" s="266"/>
      <c r="P3" s="266"/>
      <c r="Q3" s="266"/>
      <c r="R3" s="266"/>
      <c r="S3" s="266"/>
      <c r="T3" s="266"/>
      <c r="U3" s="266"/>
      <c r="V3" s="266"/>
      <c r="W3" s="266"/>
      <c r="X3" s="267"/>
    </row>
    <row r="4" spans="2:27" s="2" customFormat="1" ht="5.0999999999999996" customHeight="1">
      <c r="B4" s="71"/>
      <c r="C4" s="63"/>
      <c r="D4" s="68"/>
      <c r="E4" s="68"/>
      <c r="F4" s="68"/>
      <c r="G4" s="68"/>
      <c r="H4" s="68"/>
      <c r="I4" s="68"/>
      <c r="J4" s="68"/>
      <c r="K4" s="68"/>
      <c r="L4" s="68"/>
      <c r="M4" s="68"/>
      <c r="N4" s="68"/>
      <c r="O4" s="68"/>
      <c r="P4" s="68"/>
      <c r="Q4" s="68"/>
      <c r="R4" s="68"/>
      <c r="S4" s="68"/>
      <c r="T4" s="68"/>
      <c r="U4" s="68"/>
      <c r="V4" s="68"/>
      <c r="W4" s="68"/>
      <c r="X4" s="68"/>
    </row>
    <row r="5" spans="2:27" s="2" customFormat="1" ht="14.25" thickBot="1">
      <c r="B5" s="62"/>
      <c r="C5" s="63"/>
      <c r="D5" s="63"/>
      <c r="E5" s="2" t="str">
        <f>実施要領!F70&amp;"　"&amp;実施要領!G70&amp;"の有無"</f>
        <v>●質問14　利用しなくなった既存管路における処置の事例の有無</v>
      </c>
      <c r="F5" s="63"/>
      <c r="G5" s="63"/>
      <c r="H5" s="63"/>
      <c r="I5" s="63"/>
      <c r="J5" s="63"/>
      <c r="K5" s="63"/>
      <c r="L5" s="63"/>
      <c r="M5" s="63"/>
      <c r="N5" s="63"/>
      <c r="O5" s="63"/>
      <c r="P5" s="63"/>
      <c r="Q5" s="63"/>
      <c r="R5" s="63"/>
      <c r="S5" s="63"/>
      <c r="T5" s="63"/>
      <c r="U5" s="63"/>
      <c r="V5" s="63"/>
      <c r="W5" s="63"/>
      <c r="X5" s="63"/>
    </row>
    <row r="6" spans="2:27" ht="15" customHeight="1" thickBot="1">
      <c r="N6" s="9"/>
      <c r="P6" s="1"/>
      <c r="U6" s="47" t="s">
        <v>64</v>
      </c>
      <c r="X6" s="25"/>
      <c r="AA6" s="46" t="str">
        <f>IF(X6="","",X6)</f>
        <v/>
      </c>
    </row>
    <row r="7" spans="2:27" s="2" customFormat="1" ht="5.0999999999999996" customHeight="1">
      <c r="N7" s="8"/>
      <c r="O7" s="8"/>
      <c r="U7" s="60"/>
      <c r="X7" s="52"/>
      <c r="AA7" s="4"/>
    </row>
    <row r="8" spans="2:27" ht="15" customHeight="1" thickBot="1">
      <c r="H8" s="1" t="s">
        <v>148</v>
      </c>
      <c r="N8" s="1"/>
      <c r="O8" s="1"/>
      <c r="Q8" s="9"/>
      <c r="AA8" s="4"/>
    </row>
    <row r="9" spans="2:27" ht="15" customHeight="1" thickBot="1">
      <c r="K9" s="38" t="s">
        <v>190</v>
      </c>
      <c r="O9" s="1"/>
      <c r="Q9" s="210" t="s">
        <v>385</v>
      </c>
      <c r="X9" s="45"/>
      <c r="AA9" s="46" t="str">
        <f t="shared" ref="AA9:AA12" si="0">IF(X9="","",X9)</f>
        <v/>
      </c>
    </row>
    <row r="10" spans="2:27" ht="15" customHeight="1" thickBot="1">
      <c r="O10" s="1"/>
      <c r="Q10" s="210" t="s">
        <v>304</v>
      </c>
      <c r="X10" s="45"/>
      <c r="AA10" s="46" t="str">
        <f t="shared" si="0"/>
        <v/>
      </c>
    </row>
    <row r="11" spans="2:27" ht="15" customHeight="1" thickBot="1">
      <c r="O11" s="1"/>
      <c r="Q11" s="210" t="s">
        <v>305</v>
      </c>
      <c r="X11" s="45"/>
      <c r="AA11" s="46" t="str">
        <f t="shared" si="0"/>
        <v/>
      </c>
    </row>
    <row r="12" spans="2:27" ht="15" customHeight="1" thickBot="1">
      <c r="O12" s="1"/>
      <c r="Q12" s="210" t="s">
        <v>306</v>
      </c>
      <c r="X12" s="45"/>
      <c r="AA12" s="46" t="str">
        <f t="shared" si="0"/>
        <v/>
      </c>
    </row>
    <row r="13" spans="2:27" ht="15" customHeight="1" thickBot="1">
      <c r="O13" s="1"/>
      <c r="Q13" s="210" t="s">
        <v>386</v>
      </c>
      <c r="X13" s="45"/>
      <c r="AA13" s="46" t="str">
        <f>IF(X13="","",X13)</f>
        <v/>
      </c>
    </row>
    <row r="14" spans="2:27" ht="6.95" customHeight="1" thickBot="1">
      <c r="O14" s="1"/>
      <c r="Q14" s="49"/>
      <c r="X14" s="51"/>
      <c r="AA14" s="46"/>
    </row>
    <row r="15" spans="2:27" ht="15" customHeight="1" thickBot="1">
      <c r="M15" s="1" t="s">
        <v>387</v>
      </c>
      <c r="O15" s="1"/>
      <c r="Q15" s="268"/>
      <c r="R15" s="269"/>
      <c r="S15" s="269"/>
      <c r="T15" s="269"/>
      <c r="U15" s="269"/>
      <c r="V15" s="269"/>
      <c r="W15" s="269"/>
      <c r="X15" s="269"/>
      <c r="Y15" s="270"/>
      <c r="AA15" s="4" t="str">
        <f>IF(Q15="","",Q15)</f>
        <v/>
      </c>
    </row>
    <row r="16" spans="2:27" ht="15" customHeight="1">
      <c r="B16"/>
      <c r="N16" s="9"/>
    </row>
    <row r="17" spans="24:25" ht="15" customHeight="1"/>
    <row r="18" spans="24:25" ht="15" customHeight="1"/>
    <row r="19" spans="24:25">
      <c r="X19" s="1" t="s">
        <v>99</v>
      </c>
      <c r="Y19" s="1" t="s">
        <v>65</v>
      </c>
    </row>
    <row r="20" spans="24:25">
      <c r="X20" s="1" t="s">
        <v>100</v>
      </c>
      <c r="Y20" s="1" t="s">
        <v>66</v>
      </c>
    </row>
    <row r="21" spans="24:25">
      <c r="Y21" s="1" t="s">
        <v>67</v>
      </c>
    </row>
    <row r="22" spans="24:25">
      <c r="Y22" s="1" t="s">
        <v>68</v>
      </c>
    </row>
    <row r="23" spans="24:25">
      <c r="Y23" s="1" t="s">
        <v>69</v>
      </c>
    </row>
    <row r="24" spans="24:25">
      <c r="Y24" s="1" t="s">
        <v>70</v>
      </c>
    </row>
  </sheetData>
  <mergeCells count="2">
    <mergeCell ref="D2:X3"/>
    <mergeCell ref="Q15:Y15"/>
  </mergeCells>
  <phoneticPr fontId="1"/>
  <dataValidations count="4">
    <dataValidation type="list" allowBlank="1" showInputMessage="1" sqref="X7">
      <formula1>$Y$153:$Y$154</formula1>
    </dataValidation>
    <dataValidation type="list" allowBlank="1" showInputMessage="1" sqref="X14">
      <formula1>$Y$153:$Y$155</formula1>
    </dataValidation>
    <dataValidation type="list" allowBlank="1" showInputMessage="1" sqref="X6">
      <formula1>$Y$19:$Y$20</formula1>
    </dataValidation>
    <dataValidation type="list" allowBlank="1" showInputMessage="1" sqref="X9:X13">
      <formula1>$X$19:$X$20</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59"/>
  <sheetViews>
    <sheetView showGridLines="0" view="pageBreakPreview" zoomScale="115" zoomScaleNormal="100" zoomScaleSheetLayoutView="115" workbookViewId="0"/>
  </sheetViews>
  <sheetFormatPr defaultColWidth="9" defaultRowHeight="13.5"/>
  <cols>
    <col min="1" max="1" width="4.125" style="1" customWidth="1"/>
    <col min="2" max="13" width="2.25" style="1" customWidth="1"/>
    <col min="14" max="15" width="8.625" style="9" customWidth="1"/>
    <col min="16" max="16" width="7.125" style="9" customWidth="1"/>
    <col min="17"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s="1" t="str">
        <f>実施要領!C72</f>
        <v>1.3 豪雨による浄水場や取水施設などの浸水被害及び、災害時における工業用水の供給について</v>
      </c>
      <c r="AA1" s="1" t="str">
        <f>B1</f>
        <v>1.3 豪雨による浄水場や取水施設などの浸水被害及び、災害時における工業用水の供給について</v>
      </c>
    </row>
    <row r="2" spans="2:27" ht="17.45" customHeight="1">
      <c r="B2"/>
      <c r="C2" s="64"/>
      <c r="D2" s="259" t="str">
        <f>実施要領!E73</f>
        <v>①豪雨による浄水場や取水施設などの浸水被害における、事例や対応方法等及び豪雨による浸水被害に対する危機管理マニュアルの整備について</v>
      </c>
      <c r="E2" s="260"/>
      <c r="F2" s="260"/>
      <c r="G2" s="260"/>
      <c r="H2" s="260"/>
      <c r="I2" s="260"/>
      <c r="J2" s="260"/>
      <c r="K2" s="260"/>
      <c r="L2" s="260"/>
      <c r="M2" s="260"/>
      <c r="N2" s="260"/>
      <c r="O2" s="260"/>
      <c r="P2" s="260"/>
      <c r="Q2" s="260"/>
      <c r="R2" s="260"/>
      <c r="S2" s="260"/>
      <c r="T2" s="260"/>
      <c r="U2" s="260"/>
      <c r="V2" s="260"/>
      <c r="W2" s="260"/>
      <c r="X2" s="261"/>
    </row>
    <row r="3" spans="2:27" ht="17.45" customHeight="1" thickBot="1">
      <c r="B3"/>
      <c r="C3" s="64"/>
      <c r="D3" s="265"/>
      <c r="E3" s="266"/>
      <c r="F3" s="266"/>
      <c r="G3" s="266"/>
      <c r="H3" s="266"/>
      <c r="I3" s="266"/>
      <c r="J3" s="266"/>
      <c r="K3" s="266"/>
      <c r="L3" s="266"/>
      <c r="M3" s="266"/>
      <c r="N3" s="266"/>
      <c r="O3" s="266"/>
      <c r="P3" s="266"/>
      <c r="Q3" s="266"/>
      <c r="R3" s="266"/>
      <c r="S3" s="266"/>
      <c r="T3" s="266"/>
      <c r="U3" s="266"/>
      <c r="V3" s="266"/>
      <c r="W3" s="266"/>
      <c r="X3" s="267"/>
    </row>
    <row r="4" spans="2:27" s="2" customFormat="1" ht="5.0999999999999996" customHeight="1">
      <c r="B4" s="71"/>
      <c r="C4" s="63"/>
      <c r="D4" s="68"/>
      <c r="E4" s="68"/>
      <c r="F4" s="68"/>
      <c r="G4" s="68"/>
      <c r="H4" s="68"/>
      <c r="I4" s="68"/>
      <c r="J4" s="68"/>
      <c r="K4" s="68"/>
      <c r="L4" s="68"/>
      <c r="M4" s="68"/>
      <c r="N4" s="68"/>
      <c r="O4" s="68"/>
      <c r="P4" s="68"/>
      <c r="Q4" s="68"/>
      <c r="R4" s="68"/>
      <c r="S4" s="68"/>
      <c r="T4" s="68"/>
      <c r="U4" s="68"/>
      <c r="V4" s="68"/>
      <c r="W4" s="68"/>
      <c r="X4" s="68"/>
    </row>
    <row r="5" spans="2:27" s="2" customFormat="1" ht="14.25" thickBot="1">
      <c r="B5" s="62"/>
      <c r="C5" s="63"/>
      <c r="D5" s="63"/>
      <c r="E5" s="2" t="str">
        <f>実施要領!F75&amp;"　"&amp;実施要領!G75&amp;"状況"</f>
        <v>●質問15　浸水被害に対する危機管理マニュアルの整備状況</v>
      </c>
      <c r="F5" s="63"/>
      <c r="G5" s="63"/>
      <c r="H5" s="63"/>
      <c r="I5" s="63"/>
      <c r="J5" s="63"/>
      <c r="K5" s="63"/>
      <c r="L5" s="63"/>
      <c r="M5" s="63"/>
      <c r="N5" s="63"/>
      <c r="O5" s="63"/>
      <c r="P5" s="63"/>
      <c r="Q5" s="63"/>
      <c r="R5" s="63"/>
      <c r="S5" s="63"/>
      <c r="T5" s="63"/>
      <c r="U5" s="63"/>
      <c r="V5" s="63"/>
      <c r="W5" s="63"/>
      <c r="X5" s="63"/>
    </row>
    <row r="6" spans="2:27" ht="15" customHeight="1" thickBot="1">
      <c r="P6" s="1"/>
      <c r="S6" s="47" t="s">
        <v>90</v>
      </c>
      <c r="X6" s="25"/>
      <c r="AA6" s="46" t="str">
        <f>IF(X6="","",X6)</f>
        <v/>
      </c>
    </row>
    <row r="7" spans="2:27" ht="15" customHeight="1">
      <c r="P7" s="1"/>
      <c r="S7" s="47"/>
      <c r="X7" s="52"/>
      <c r="AA7" s="46"/>
    </row>
    <row r="8" spans="2:27" ht="15" customHeight="1" thickBot="1">
      <c r="E8" s="1" t="str">
        <f>実施要領!F76&amp;"　"&amp;実施要領!G76&amp;"の有無"</f>
        <v>●質問16　浸水被害の事例及び対応方法についての事例の有無</v>
      </c>
      <c r="P8" s="1"/>
      <c r="S8" s="47"/>
      <c r="X8" s="52"/>
      <c r="AA8" s="46"/>
    </row>
    <row r="9" spans="2:27" ht="15" customHeight="1" thickBot="1">
      <c r="J9" s="1" t="s">
        <v>388</v>
      </c>
      <c r="P9" s="1"/>
      <c r="U9" s="47" t="s">
        <v>91</v>
      </c>
      <c r="X9" s="25"/>
      <c r="AA9" s="46" t="str">
        <f>IF(X9="","",X9)</f>
        <v/>
      </c>
    </row>
    <row r="10" spans="2:27" ht="15" customHeight="1">
      <c r="P10" s="1"/>
      <c r="U10" s="47"/>
      <c r="X10" s="52"/>
      <c r="AA10" s="46"/>
    </row>
    <row r="11" spans="2:27" s="2" customFormat="1" ht="5.0999999999999996" customHeight="1">
      <c r="N11" s="8"/>
      <c r="O11" s="8"/>
      <c r="U11" s="60"/>
      <c r="X11" s="52"/>
      <c r="AA11" s="4"/>
    </row>
    <row r="12" spans="2:27" ht="15" customHeight="1" thickBot="1">
      <c r="H12" s="1" t="s">
        <v>336</v>
      </c>
      <c r="N12" s="1"/>
      <c r="O12" s="1"/>
      <c r="Q12" s="9"/>
      <c r="AA12" s="4"/>
    </row>
    <row r="13" spans="2:27" ht="15" customHeight="1">
      <c r="M13" s="1" t="s">
        <v>92</v>
      </c>
      <c r="N13" s="1"/>
      <c r="O13" s="1"/>
      <c r="P13" s="1"/>
      <c r="Q13" s="250"/>
      <c r="R13" s="251"/>
      <c r="S13" s="251"/>
      <c r="T13" s="251"/>
      <c r="U13" s="251"/>
      <c r="V13" s="251"/>
      <c r="W13" s="251"/>
      <c r="X13" s="251"/>
      <c r="Y13" s="252"/>
      <c r="AA13" s="4" t="str">
        <f>IF(Q13="","",Q13)</f>
        <v/>
      </c>
    </row>
    <row r="14" spans="2:27" ht="15" customHeight="1" thickBot="1">
      <c r="N14" s="1"/>
      <c r="O14" s="1"/>
      <c r="P14" s="9" t="s">
        <v>78</v>
      </c>
      <c r="Q14" s="256"/>
      <c r="R14" s="257"/>
      <c r="S14" s="257"/>
      <c r="T14" s="257"/>
      <c r="U14" s="257"/>
      <c r="V14" s="257"/>
      <c r="W14" s="257"/>
      <c r="X14" s="257"/>
      <c r="Y14" s="258"/>
    </row>
    <row r="15" spans="2:27" ht="15" customHeight="1">
      <c r="M15" s="1" t="s">
        <v>93</v>
      </c>
      <c r="N15" s="1"/>
      <c r="O15" s="1"/>
      <c r="P15" s="1"/>
      <c r="Q15" s="250"/>
      <c r="R15" s="251"/>
      <c r="S15" s="251"/>
      <c r="T15" s="251"/>
      <c r="U15" s="251"/>
      <c r="V15" s="251"/>
      <c r="W15" s="251"/>
      <c r="X15" s="251"/>
      <c r="Y15" s="252"/>
      <c r="AA15" s="4" t="str">
        <f>IF(Q15="","",Q15)</f>
        <v/>
      </c>
    </row>
    <row r="16" spans="2:27" ht="15" customHeight="1" thickBot="1">
      <c r="N16" s="1"/>
      <c r="O16" s="1"/>
      <c r="P16" s="9" t="s">
        <v>78</v>
      </c>
      <c r="Q16" s="256"/>
      <c r="R16" s="257"/>
      <c r="S16" s="257"/>
      <c r="T16" s="257"/>
      <c r="U16" s="257"/>
      <c r="V16" s="257"/>
      <c r="W16" s="257"/>
      <c r="X16" s="257"/>
      <c r="Y16" s="258"/>
    </row>
    <row r="17" spans="2:27" ht="15" customHeight="1">
      <c r="M17" s="1" t="s">
        <v>94</v>
      </c>
      <c r="N17" s="1"/>
      <c r="O17" s="1"/>
      <c r="P17" s="1"/>
      <c r="Q17" s="250"/>
      <c r="R17" s="251"/>
      <c r="S17" s="251"/>
      <c r="T17" s="251"/>
      <c r="U17" s="251"/>
      <c r="V17" s="251"/>
      <c r="W17" s="251"/>
      <c r="X17" s="251"/>
      <c r="Y17" s="252"/>
      <c r="AA17" s="4" t="str">
        <f>IF(Q17="","",Q17)</f>
        <v/>
      </c>
    </row>
    <row r="18" spans="2:27" ht="15" customHeight="1" thickBot="1">
      <c r="N18" s="1"/>
      <c r="O18" s="1"/>
      <c r="P18" s="9" t="s">
        <v>78</v>
      </c>
      <c r="Q18" s="256"/>
      <c r="R18" s="257"/>
      <c r="S18" s="257"/>
      <c r="T18" s="257"/>
      <c r="U18" s="257"/>
      <c r="V18" s="257"/>
      <c r="W18" s="257"/>
      <c r="X18" s="257"/>
      <c r="Y18" s="258"/>
    </row>
    <row r="19" spans="2:27" ht="15" customHeight="1" thickBot="1">
      <c r="B19"/>
    </row>
    <row r="20" spans="2:27" ht="20.100000000000001" customHeight="1" thickBot="1">
      <c r="B20"/>
      <c r="D20" s="54" t="str">
        <f>実施要領!E78</f>
        <v>②工水施設（管路）の復旧優先度について。また、防災担当部署（県､市､町）の緊急輸送道路の位置づけについて</v>
      </c>
      <c r="E20" s="55"/>
      <c r="F20" s="55"/>
      <c r="G20" s="55"/>
      <c r="H20" s="55"/>
      <c r="I20" s="55"/>
      <c r="J20" s="55"/>
      <c r="K20" s="55"/>
      <c r="L20" s="55"/>
      <c r="M20" s="55"/>
      <c r="N20" s="65"/>
      <c r="O20" s="65"/>
      <c r="P20" s="65"/>
      <c r="Q20" s="55"/>
      <c r="R20" s="55"/>
      <c r="S20" s="55"/>
      <c r="T20" s="55"/>
      <c r="U20" s="55"/>
      <c r="V20" s="55"/>
      <c r="W20" s="55"/>
      <c r="X20" s="66"/>
    </row>
    <row r="21" spans="2:27" s="2" customFormat="1" ht="5.0999999999999996" customHeight="1">
      <c r="B21" s="71"/>
      <c r="D21" s="63"/>
      <c r="E21" s="63"/>
      <c r="F21" s="63"/>
      <c r="G21" s="63"/>
      <c r="H21" s="63"/>
      <c r="I21" s="63"/>
      <c r="J21" s="63"/>
      <c r="K21" s="63"/>
      <c r="L21" s="63"/>
      <c r="M21" s="63"/>
      <c r="N21" s="72"/>
      <c r="O21" s="72"/>
      <c r="P21" s="72"/>
      <c r="Q21" s="63"/>
      <c r="R21" s="63"/>
      <c r="S21" s="63"/>
      <c r="T21" s="63"/>
      <c r="U21" s="63"/>
      <c r="V21" s="63"/>
      <c r="W21" s="63"/>
      <c r="X21" s="63"/>
    </row>
    <row r="22" spans="2:27" ht="15" customHeight="1" thickBot="1">
      <c r="B22"/>
      <c r="E22" s="1" t="str">
        <f>実施要領!F80&amp;"　"&amp;実施要領!G80&amp;"状況"</f>
        <v>●質問17　災害時における工水施設（管路）の復旧優先度の設定状況</v>
      </c>
    </row>
    <row r="23" spans="2:27" ht="15" customHeight="1" thickBot="1">
      <c r="P23" s="1"/>
      <c r="S23" s="47" t="s">
        <v>95</v>
      </c>
      <c r="X23" s="25"/>
      <c r="AA23" s="46" t="str">
        <f>IF(X23="","",X23)</f>
        <v/>
      </c>
    </row>
    <row r="24" spans="2:27" ht="15" customHeight="1">
      <c r="P24" s="1"/>
      <c r="S24" s="47"/>
      <c r="X24" s="52"/>
      <c r="AA24" s="46"/>
    </row>
    <row r="25" spans="2:27" ht="15" customHeight="1" thickBot="1">
      <c r="E25" s="1" t="str">
        <f>実施要領!F81&amp;"　"&amp;実施要領!G81</f>
        <v>●質問18　復旧優先度を決定する際の条件として緊急輸送道路の埋設管であることを考慮したか否か</v>
      </c>
      <c r="P25" s="1"/>
      <c r="S25" s="47"/>
      <c r="X25" s="52"/>
      <c r="AA25" s="46"/>
    </row>
    <row r="26" spans="2:27" ht="15" customHeight="1" thickBot="1">
      <c r="P26" s="1"/>
      <c r="S26" s="47" t="s">
        <v>96</v>
      </c>
      <c r="U26" s="47"/>
      <c r="X26" s="25"/>
      <c r="AA26" s="46" t="str">
        <f>IF(X26="","",X26)</f>
        <v/>
      </c>
    </row>
    <row r="27" spans="2:27" s="2" customFormat="1" ht="5.0999999999999996" customHeight="1">
      <c r="N27" s="8"/>
      <c r="O27" s="8"/>
      <c r="U27" s="60"/>
      <c r="X27" s="52"/>
      <c r="AA27" s="4"/>
    </row>
    <row r="28" spans="2:27" ht="15" customHeight="1" thickBot="1">
      <c r="H28" s="1" t="s">
        <v>97</v>
      </c>
      <c r="N28" s="1"/>
      <c r="O28" s="1"/>
      <c r="Q28" s="9"/>
      <c r="AA28" s="4"/>
    </row>
    <row r="29" spans="2:27" ht="15" customHeight="1">
      <c r="P29" s="9" t="s">
        <v>78</v>
      </c>
      <c r="Q29" s="250"/>
      <c r="R29" s="251"/>
      <c r="S29" s="251"/>
      <c r="T29" s="251"/>
      <c r="U29" s="251"/>
      <c r="V29" s="251"/>
      <c r="W29" s="251"/>
      <c r="X29" s="251"/>
      <c r="Y29" s="252"/>
      <c r="AA29" s="4" t="str">
        <f>IF(Q29="","",Q29)</f>
        <v/>
      </c>
    </row>
    <row r="30" spans="2:27" ht="15" customHeight="1" thickBot="1">
      <c r="N30" s="1"/>
      <c r="O30" s="1"/>
      <c r="P30" s="34"/>
      <c r="Q30" s="256"/>
      <c r="R30" s="257"/>
      <c r="S30" s="257"/>
      <c r="T30" s="257"/>
      <c r="U30" s="257"/>
      <c r="V30" s="257"/>
      <c r="W30" s="257"/>
      <c r="X30" s="257"/>
      <c r="Y30" s="258"/>
    </row>
    <row r="31" spans="2:27" ht="15" customHeight="1" thickBot="1">
      <c r="B31"/>
    </row>
    <row r="32" spans="2:27" ht="20.100000000000001" customHeight="1" thickBot="1">
      <c r="B32"/>
      <c r="D32" s="54" t="str">
        <f>実施要領!E83</f>
        <v>③発災後のユーザーへの供給の継続、ユーザーとの調整・相互連携について</v>
      </c>
      <c r="E32" s="55"/>
      <c r="F32" s="55"/>
      <c r="G32" s="55"/>
      <c r="H32" s="55"/>
      <c r="I32" s="55"/>
      <c r="J32" s="55"/>
      <c r="K32" s="55"/>
      <c r="L32" s="55"/>
      <c r="M32" s="55"/>
      <c r="N32" s="65"/>
      <c r="O32" s="65"/>
      <c r="P32" s="65"/>
      <c r="Q32" s="55"/>
      <c r="R32" s="55"/>
      <c r="S32" s="55"/>
      <c r="T32" s="55"/>
      <c r="U32" s="55"/>
      <c r="V32" s="55"/>
      <c r="W32" s="55"/>
      <c r="X32" s="66"/>
    </row>
    <row r="33" spans="2:27" s="2" customFormat="1" ht="5.0999999999999996" customHeight="1">
      <c r="B33" s="71"/>
      <c r="D33" s="63"/>
      <c r="E33" s="63"/>
      <c r="F33" s="63"/>
      <c r="G33" s="63"/>
      <c r="H33" s="63"/>
      <c r="I33" s="63"/>
      <c r="J33" s="63"/>
      <c r="K33" s="63"/>
      <c r="L33" s="63"/>
      <c r="M33" s="63"/>
      <c r="N33" s="72"/>
      <c r="O33" s="72"/>
      <c r="P33" s="72"/>
      <c r="Q33" s="63"/>
      <c r="R33" s="63"/>
      <c r="S33" s="63"/>
      <c r="T33" s="63"/>
      <c r="U33" s="63"/>
      <c r="V33" s="63"/>
      <c r="W33" s="63"/>
      <c r="X33" s="63"/>
    </row>
    <row r="34" spans="2:27" ht="15" customHeight="1" thickBot="1">
      <c r="B34"/>
      <c r="E34" s="1" t="str">
        <f>実施要領!F84&amp;"　"&amp;実施要領!G84&amp;"状況"</f>
        <v>●質問19　発災後における工業用水の供給継続に関するユーザーとの調整の実施状況</v>
      </c>
    </row>
    <row r="35" spans="2:27" ht="15" customHeight="1" thickBot="1">
      <c r="P35" s="1"/>
      <c r="S35" s="47" t="s">
        <v>98</v>
      </c>
      <c r="U35" s="47"/>
      <c r="X35" s="25"/>
      <c r="AA35" s="46" t="str">
        <f>IF(X35="","",X35)</f>
        <v/>
      </c>
    </row>
    <row r="36" spans="2:27" s="2" customFormat="1" ht="5.0999999999999996" customHeight="1">
      <c r="N36" s="8"/>
      <c r="O36" s="8"/>
      <c r="U36" s="60"/>
      <c r="X36" s="52"/>
      <c r="AA36" s="4"/>
    </row>
    <row r="37" spans="2:27" ht="15" customHeight="1" thickBot="1">
      <c r="H37" s="1" t="s">
        <v>198</v>
      </c>
      <c r="N37" s="1"/>
      <c r="O37" s="1"/>
      <c r="Q37" s="9"/>
      <c r="AA37" s="4"/>
    </row>
    <row r="38" spans="2:27" ht="15" customHeight="1">
      <c r="P38" s="9" t="s">
        <v>78</v>
      </c>
      <c r="Q38" s="250"/>
      <c r="R38" s="251"/>
      <c r="S38" s="251"/>
      <c r="T38" s="251"/>
      <c r="U38" s="251"/>
      <c r="V38" s="251"/>
      <c r="W38" s="251"/>
      <c r="X38" s="251"/>
      <c r="Y38" s="252"/>
      <c r="AA38" s="4" t="str">
        <f>IF(Q38="","",Q38)</f>
        <v/>
      </c>
    </row>
    <row r="39" spans="2:27" ht="15" customHeight="1" thickBot="1">
      <c r="N39" s="1"/>
      <c r="O39" s="1"/>
      <c r="P39" s="34"/>
      <c r="Q39" s="256"/>
      <c r="R39" s="257"/>
      <c r="S39" s="257"/>
      <c r="T39" s="257"/>
      <c r="U39" s="257"/>
      <c r="V39" s="257"/>
      <c r="W39" s="257"/>
      <c r="X39" s="257"/>
      <c r="Y39" s="258"/>
    </row>
    <row r="40" spans="2:27" ht="15" customHeight="1" thickBot="1">
      <c r="B40"/>
    </row>
    <row r="41" spans="2:27" ht="20.100000000000001" customHeight="1" thickBot="1">
      <c r="B41"/>
      <c r="D41" s="54" t="str">
        <f>実施要領!E86</f>
        <v>④発災時における他事業体からの応援体制やマニュアル等の整備について</v>
      </c>
      <c r="E41" s="55"/>
      <c r="F41" s="55"/>
      <c r="G41" s="55"/>
      <c r="H41" s="55"/>
      <c r="I41" s="55"/>
      <c r="J41" s="55"/>
      <c r="K41" s="55"/>
      <c r="L41" s="55"/>
      <c r="M41" s="55"/>
      <c r="N41" s="65"/>
      <c r="O41" s="65"/>
      <c r="P41" s="65"/>
      <c r="Q41" s="55"/>
      <c r="R41" s="55"/>
      <c r="S41" s="55"/>
      <c r="T41" s="55"/>
      <c r="U41" s="55"/>
      <c r="V41" s="55"/>
      <c r="W41" s="55"/>
      <c r="X41" s="66"/>
    </row>
    <row r="42" spans="2:27" s="2" customFormat="1" ht="5.0999999999999996" customHeight="1">
      <c r="B42" s="71"/>
      <c r="D42" s="63"/>
      <c r="E42" s="63"/>
      <c r="F42" s="63"/>
      <c r="G42" s="63"/>
      <c r="H42" s="63"/>
      <c r="I42" s="63"/>
      <c r="J42" s="63"/>
      <c r="K42" s="63"/>
      <c r="L42" s="63"/>
      <c r="M42" s="63"/>
      <c r="N42" s="72"/>
      <c r="O42" s="72"/>
      <c r="P42" s="72"/>
      <c r="Q42" s="63"/>
      <c r="R42" s="63"/>
      <c r="S42" s="63"/>
      <c r="T42" s="63"/>
      <c r="U42" s="63"/>
      <c r="V42" s="63"/>
      <c r="W42" s="63"/>
      <c r="X42" s="63"/>
    </row>
    <row r="43" spans="2:27" s="2" customFormat="1" ht="14.25" thickBot="1">
      <c r="B43" s="62"/>
      <c r="C43" s="63"/>
      <c r="D43" s="63"/>
      <c r="E43" s="2" t="str">
        <f>実施要領!F87&amp;"　"&amp;実施要領!G87</f>
        <v>●質問20　発災時における他事業体からの応援体制マニュアルの整備</v>
      </c>
      <c r="F43" s="63"/>
      <c r="G43" s="63"/>
      <c r="H43" s="63"/>
      <c r="I43" s="63"/>
      <c r="J43" s="63"/>
      <c r="K43" s="63"/>
      <c r="L43" s="63"/>
      <c r="M43" s="63"/>
      <c r="N43" s="63"/>
      <c r="O43" s="63"/>
      <c r="P43" s="63"/>
      <c r="Q43" s="63"/>
      <c r="R43" s="63"/>
      <c r="S43" s="63"/>
      <c r="T43" s="63"/>
      <c r="U43" s="63"/>
      <c r="V43" s="63"/>
      <c r="W43" s="63"/>
      <c r="X43" s="63"/>
    </row>
    <row r="44" spans="2:27" ht="15" customHeight="1" thickBot="1">
      <c r="G44" s="1" t="s">
        <v>199</v>
      </c>
      <c r="P44" s="1"/>
      <c r="S44" s="47" t="s">
        <v>90</v>
      </c>
      <c r="X44" s="25"/>
      <c r="AA44" s="46" t="str">
        <f>IF(X44="","",X44)</f>
        <v/>
      </c>
    </row>
    <row r="45" spans="2:27" s="2" customFormat="1" ht="15" customHeight="1" thickBot="1">
      <c r="N45" s="8"/>
      <c r="O45" s="8"/>
      <c r="S45" s="60"/>
      <c r="X45" s="52"/>
      <c r="AA45" s="4"/>
    </row>
    <row r="46" spans="2:27" ht="15" customHeight="1" thickBot="1">
      <c r="G46" s="1" t="s">
        <v>200</v>
      </c>
      <c r="P46" s="1"/>
      <c r="S46" s="47" t="s">
        <v>90</v>
      </c>
      <c r="X46" s="25"/>
      <c r="AA46" s="46" t="str">
        <f>IF(X46="","",X46)</f>
        <v/>
      </c>
    </row>
    <row r="47" spans="2:27" s="2" customFormat="1" ht="5.0999999999999996" customHeight="1">
      <c r="N47" s="8"/>
      <c r="O47" s="8"/>
      <c r="U47" s="60"/>
      <c r="X47" s="52"/>
      <c r="AA47" s="4"/>
    </row>
    <row r="48" spans="2:27" ht="15" customHeight="1" thickBot="1">
      <c r="H48" s="1" t="s">
        <v>201</v>
      </c>
      <c r="N48" s="1"/>
      <c r="O48" s="1"/>
      <c r="Q48" s="9"/>
      <c r="AA48" s="4"/>
    </row>
    <row r="49" spans="2:27" ht="15" customHeight="1">
      <c r="P49" s="33"/>
      <c r="Q49" s="250"/>
      <c r="R49" s="251"/>
      <c r="S49" s="251"/>
      <c r="T49" s="251"/>
      <c r="U49" s="251"/>
      <c r="V49" s="251"/>
      <c r="W49" s="251"/>
      <c r="X49" s="251"/>
      <c r="Y49" s="252"/>
      <c r="AA49" s="4" t="str">
        <f>IF(Q49="","",Q49)</f>
        <v/>
      </c>
    </row>
    <row r="50" spans="2:27" ht="15" customHeight="1" thickBot="1">
      <c r="N50" s="1"/>
      <c r="O50" s="1"/>
      <c r="P50" s="9" t="s">
        <v>79</v>
      </c>
      <c r="Q50" s="256"/>
      <c r="R50" s="257"/>
      <c r="S50" s="257"/>
      <c r="T50" s="257"/>
      <c r="U50" s="257"/>
      <c r="V50" s="257"/>
      <c r="W50" s="257"/>
      <c r="X50" s="257"/>
      <c r="Y50" s="258"/>
    </row>
    <row r="51" spans="2:27" s="2" customFormat="1" ht="15" customHeight="1">
      <c r="N51" s="8"/>
      <c r="O51" s="8"/>
      <c r="S51" s="60"/>
      <c r="X51" s="52"/>
      <c r="AA51" s="4"/>
    </row>
    <row r="52" spans="2:27" ht="15" customHeight="1">
      <c r="B52"/>
    </row>
    <row r="53" spans="2:27" ht="15" customHeight="1">
      <c r="B53"/>
    </row>
    <row r="54" spans="2:27">
      <c r="Y54" s="1" t="s">
        <v>65</v>
      </c>
    </row>
    <row r="55" spans="2:27">
      <c r="Y55" s="1" t="s">
        <v>66</v>
      </c>
    </row>
    <row r="56" spans="2:27">
      <c r="Y56" s="1" t="s">
        <v>67</v>
      </c>
    </row>
    <row r="57" spans="2:27">
      <c r="Y57" s="1" t="s">
        <v>68</v>
      </c>
    </row>
    <row r="58" spans="2:27">
      <c r="Y58" s="1" t="s">
        <v>69</v>
      </c>
    </row>
    <row r="59" spans="2:27">
      <c r="Y59" s="1" t="s">
        <v>70</v>
      </c>
    </row>
  </sheetData>
  <mergeCells count="7">
    <mergeCell ref="Q49:Y50"/>
    <mergeCell ref="Q38:Y39"/>
    <mergeCell ref="D2:X3"/>
    <mergeCell ref="Q13:Y14"/>
    <mergeCell ref="Q15:Y16"/>
    <mergeCell ref="Q17:Y18"/>
    <mergeCell ref="Q29:Y30"/>
  </mergeCells>
  <phoneticPr fontId="1"/>
  <dataValidations count="3">
    <dataValidation type="list" allowBlank="1" showInputMessage="1" sqref="X11 X27 X36">
      <formula1>$Y$188:$Y$189</formula1>
    </dataValidation>
    <dataValidation type="list" allowBlank="1" showInputMessage="1" sqref="X6:X10 X44:X46 X51 X35 X23:X26">
      <formula1>$Y$54:$Y$55</formula1>
    </dataValidation>
    <dataValidation type="list" allowBlank="1" showInputMessage="1" sqref="X47">
      <formula1>$Y$166:$Y$167</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29"/>
  <sheetViews>
    <sheetView showGridLines="0" view="pageBreakPreview" zoomScale="115" zoomScaleNormal="100" zoomScaleSheetLayoutView="115" workbookViewId="0"/>
  </sheetViews>
  <sheetFormatPr defaultColWidth="9" defaultRowHeight="13.5"/>
  <cols>
    <col min="1" max="1" width="4.125" style="1" customWidth="1"/>
    <col min="2" max="13" width="2.25" style="1" customWidth="1"/>
    <col min="14" max="15" width="8.625" style="9" customWidth="1"/>
    <col min="16" max="16" width="7.125" style="9" customWidth="1"/>
    <col min="17"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s="1" t="str">
        <f>実施要領!C89</f>
        <v>1.4 アセットマネジメント指針による設備更新について</v>
      </c>
      <c r="AA1" s="1" t="str">
        <f>B1</f>
        <v>1.4 アセットマネジメント指針による設備更新について</v>
      </c>
    </row>
    <row r="2" spans="2:27" ht="20.100000000000001" customHeight="1" thickBot="1">
      <c r="B2"/>
      <c r="C2" s="64"/>
      <c r="D2" s="54" t="str">
        <f>実施要領!E90</f>
        <v>○アセットマネジメントの評価点により更新の優先順位の決定における、管路の更新後の評価点について</v>
      </c>
      <c r="E2" s="55"/>
      <c r="F2" s="55"/>
      <c r="G2" s="55"/>
      <c r="H2" s="55"/>
      <c r="I2" s="55"/>
      <c r="J2" s="55"/>
      <c r="K2" s="55"/>
      <c r="L2" s="55"/>
      <c r="M2" s="55"/>
      <c r="N2" s="55"/>
      <c r="O2" s="55"/>
      <c r="P2" s="55"/>
      <c r="Q2" s="55"/>
      <c r="R2" s="55"/>
      <c r="S2" s="55"/>
      <c r="T2" s="55"/>
      <c r="U2" s="55"/>
      <c r="V2" s="55"/>
      <c r="W2" s="55"/>
      <c r="X2" s="66"/>
    </row>
    <row r="3" spans="2:27" s="2" customFormat="1" ht="5.0999999999999996" customHeight="1">
      <c r="B3" s="71"/>
      <c r="C3" s="63"/>
      <c r="D3" s="68"/>
      <c r="E3" s="68"/>
      <c r="F3" s="68"/>
      <c r="G3" s="68"/>
      <c r="H3" s="68"/>
      <c r="I3" s="68"/>
      <c r="J3" s="68"/>
      <c r="K3" s="68"/>
      <c r="L3" s="68"/>
      <c r="M3" s="68"/>
      <c r="N3" s="68"/>
      <c r="O3" s="68"/>
      <c r="P3" s="68"/>
      <c r="Q3" s="68"/>
      <c r="R3" s="68"/>
      <c r="S3" s="68"/>
      <c r="T3" s="68"/>
      <c r="U3" s="68"/>
      <c r="V3" s="68"/>
      <c r="W3" s="68"/>
      <c r="X3" s="68"/>
    </row>
    <row r="4" spans="2:27" s="2" customFormat="1" ht="13.5" customHeight="1">
      <c r="B4" s="62"/>
      <c r="C4" s="63"/>
      <c r="D4" s="63"/>
      <c r="E4" s="2" t="str">
        <f>実施要領!F91</f>
        <v>●質問21</v>
      </c>
      <c r="I4" s="271" t="str">
        <f>実施要領!G91&amp;"状況"</f>
        <v>管路更新後における「工業用水道施設　更新・耐震・アセットマネジメント指針（平成25年3月）（経済産業省）」に基づいた評価の実施状況</v>
      </c>
      <c r="J4" s="271"/>
      <c r="K4" s="271"/>
      <c r="L4" s="271"/>
      <c r="M4" s="271"/>
      <c r="N4" s="271"/>
      <c r="O4" s="271"/>
      <c r="P4" s="271"/>
      <c r="Q4" s="271"/>
      <c r="R4" s="271"/>
      <c r="S4" s="271"/>
      <c r="T4" s="271"/>
      <c r="U4" s="271"/>
      <c r="V4" s="271"/>
      <c r="W4" s="271"/>
      <c r="X4" s="271"/>
    </row>
    <row r="5" spans="2:27" s="2" customFormat="1">
      <c r="B5" s="62"/>
      <c r="C5" s="63"/>
      <c r="D5" s="63"/>
      <c r="E5" s="74"/>
      <c r="F5" s="74"/>
      <c r="G5" s="74"/>
      <c r="H5" s="74"/>
      <c r="I5" s="271"/>
      <c r="J5" s="271"/>
      <c r="K5" s="271"/>
      <c r="L5" s="271"/>
      <c r="M5" s="271"/>
      <c r="N5" s="271"/>
      <c r="O5" s="271"/>
      <c r="P5" s="271"/>
      <c r="Q5" s="271"/>
      <c r="R5" s="271"/>
      <c r="S5" s="271"/>
      <c r="T5" s="271"/>
      <c r="U5" s="271"/>
      <c r="V5" s="271"/>
      <c r="W5" s="271"/>
      <c r="X5" s="271"/>
    </row>
    <row r="6" spans="2:27" s="2" customFormat="1" ht="5.0999999999999996" customHeight="1" thickBot="1">
      <c r="B6" s="62"/>
      <c r="C6" s="63"/>
      <c r="D6" s="63"/>
      <c r="E6" s="74"/>
      <c r="F6" s="74"/>
      <c r="G6" s="74"/>
      <c r="H6" s="74"/>
      <c r="I6" s="74"/>
      <c r="J6" s="74"/>
      <c r="K6" s="74"/>
      <c r="L6" s="74"/>
      <c r="M6" s="74"/>
      <c r="N6" s="74"/>
      <c r="O6" s="101"/>
      <c r="P6" s="74"/>
      <c r="Q6" s="74"/>
      <c r="R6" s="74"/>
      <c r="S6" s="74"/>
      <c r="T6" s="74"/>
      <c r="U6" s="74"/>
      <c r="V6" s="74"/>
      <c r="W6" s="74"/>
      <c r="X6" s="74"/>
    </row>
    <row r="7" spans="2:27" ht="15" customHeight="1" thickBot="1">
      <c r="P7" s="1"/>
      <c r="S7" s="47" t="s">
        <v>132</v>
      </c>
      <c r="U7" s="47"/>
      <c r="X7" s="25"/>
      <c r="AA7" s="46" t="str">
        <f>IF(X7="","",X7)</f>
        <v/>
      </c>
    </row>
    <row r="8" spans="2:27" s="2" customFormat="1" ht="5.0999999999999996" customHeight="1">
      <c r="N8" s="8"/>
      <c r="O8" s="8"/>
      <c r="U8" s="60"/>
      <c r="X8" s="52"/>
      <c r="AA8" s="4"/>
    </row>
    <row r="9" spans="2:27" ht="15" customHeight="1">
      <c r="H9" s="1" t="s">
        <v>202</v>
      </c>
      <c r="N9" s="1"/>
      <c r="O9" s="1"/>
      <c r="Q9" s="9"/>
      <c r="AA9" s="4"/>
    </row>
    <row r="10" spans="2:27" ht="5.0999999999999996" customHeight="1">
      <c r="N10" s="1"/>
      <c r="O10" s="1"/>
      <c r="Q10" s="9"/>
      <c r="AA10" s="4"/>
    </row>
    <row r="11" spans="2:27" ht="15" customHeight="1">
      <c r="K11" s="199"/>
      <c r="L11" s="200"/>
      <c r="M11" s="200"/>
      <c r="N11" s="218" t="s">
        <v>391</v>
      </c>
      <c r="O11" s="218"/>
      <c r="P11" s="218"/>
      <c r="Q11" s="218"/>
      <c r="R11" s="218"/>
      <c r="S11" s="218"/>
      <c r="T11" s="218"/>
      <c r="U11" s="201"/>
      <c r="AA11" s="4"/>
    </row>
    <row r="12" spans="2:27" ht="15" customHeight="1">
      <c r="K12" s="206"/>
      <c r="L12" s="205"/>
      <c r="M12" s="205"/>
      <c r="N12" s="223"/>
      <c r="O12" s="223"/>
      <c r="P12" s="223"/>
      <c r="Q12" s="223"/>
      <c r="R12" s="223"/>
      <c r="S12" s="223"/>
      <c r="T12" s="223"/>
      <c r="U12" s="207"/>
      <c r="AA12" s="4"/>
    </row>
    <row r="13" spans="2:27" ht="15" customHeight="1">
      <c r="K13" s="206"/>
      <c r="L13" s="205"/>
      <c r="M13" s="205"/>
      <c r="N13" s="223"/>
      <c r="O13" s="223"/>
      <c r="P13" s="223"/>
      <c r="Q13" s="223"/>
      <c r="R13" s="223"/>
      <c r="S13" s="223"/>
      <c r="T13" s="223"/>
      <c r="U13" s="207"/>
      <c r="AA13" s="4"/>
    </row>
    <row r="14" spans="2:27" ht="15" customHeight="1">
      <c r="K14" s="202"/>
      <c r="L14" s="203"/>
      <c r="M14" s="203"/>
      <c r="N14" s="221"/>
      <c r="O14" s="221"/>
      <c r="P14" s="221"/>
      <c r="Q14" s="221"/>
      <c r="R14" s="221"/>
      <c r="S14" s="221"/>
      <c r="T14" s="221"/>
      <c r="U14" s="204"/>
      <c r="AA14" s="4"/>
    </row>
    <row r="15" spans="2:27" ht="15" customHeight="1">
      <c r="N15" s="1"/>
      <c r="O15" s="1"/>
      <c r="Q15" s="9"/>
      <c r="AA15" s="4"/>
    </row>
    <row r="16" spans="2:27" ht="15" customHeight="1">
      <c r="N16" s="1"/>
      <c r="O16" s="1"/>
      <c r="Q16" s="156" t="s">
        <v>229</v>
      </c>
      <c r="AA16" s="46" t="str">
        <f t="shared" ref="AA16:AA17" si="0">IF(X16="","",X16)</f>
        <v/>
      </c>
    </row>
    <row r="17" spans="2:27" ht="15" customHeight="1" thickBot="1">
      <c r="N17" s="1"/>
      <c r="O17" s="1"/>
      <c r="Q17" s="156" t="s">
        <v>230</v>
      </c>
      <c r="AA17" s="46" t="str">
        <f t="shared" si="0"/>
        <v/>
      </c>
    </row>
    <row r="18" spans="2:27" ht="15" customHeight="1" thickBot="1">
      <c r="N18" s="1"/>
      <c r="O18" s="1"/>
      <c r="Q18" s="156" t="s">
        <v>231</v>
      </c>
      <c r="X18" s="45"/>
      <c r="AA18" s="46" t="str">
        <f>IF(X18="","",X18)</f>
        <v/>
      </c>
    </row>
    <row r="19" spans="2:27" ht="6.95" customHeight="1" thickBot="1">
      <c r="N19" s="1"/>
      <c r="O19" s="1"/>
      <c r="Q19" s="49"/>
      <c r="X19" s="51"/>
      <c r="AA19" s="46"/>
    </row>
    <row r="20" spans="2:27" ht="15" customHeight="1" thickBot="1">
      <c r="M20" s="1" t="s">
        <v>203</v>
      </c>
      <c r="N20" s="1"/>
      <c r="O20" s="1"/>
      <c r="Q20" s="247"/>
      <c r="R20" s="248"/>
      <c r="S20" s="248"/>
      <c r="T20" s="248"/>
      <c r="U20" s="248"/>
      <c r="V20" s="248"/>
      <c r="W20" s="248"/>
      <c r="X20" s="248"/>
      <c r="Y20" s="249"/>
      <c r="AA20" s="4" t="str">
        <f>IF(Q20="","",Q20)</f>
        <v/>
      </c>
    </row>
    <row r="21" spans="2:27" ht="15" customHeight="1">
      <c r="B21"/>
    </row>
    <row r="22" spans="2:27" ht="15" customHeight="1"/>
    <row r="23" spans="2:27" ht="15" customHeight="1"/>
    <row r="24" spans="2:27">
      <c r="X24" s="1" t="s">
        <v>99</v>
      </c>
      <c r="Y24" s="1" t="s">
        <v>65</v>
      </c>
    </row>
    <row r="25" spans="2:27">
      <c r="X25" s="1" t="s">
        <v>100</v>
      </c>
      <c r="Y25" s="1" t="s">
        <v>66</v>
      </c>
    </row>
    <row r="26" spans="2:27">
      <c r="Y26" s="1" t="s">
        <v>67</v>
      </c>
    </row>
    <row r="27" spans="2:27">
      <c r="Y27" s="1" t="s">
        <v>68</v>
      </c>
    </row>
    <row r="28" spans="2:27">
      <c r="Y28" s="1" t="s">
        <v>69</v>
      </c>
    </row>
    <row r="29" spans="2:27">
      <c r="Y29" s="1" t="s">
        <v>70</v>
      </c>
    </row>
  </sheetData>
  <mergeCells count="3">
    <mergeCell ref="I4:X5"/>
    <mergeCell ref="Q20:Y20"/>
    <mergeCell ref="N11:T14"/>
  </mergeCells>
  <phoneticPr fontId="1"/>
  <dataValidations count="4">
    <dataValidation type="list" allowBlank="1" showInputMessage="1" sqref="X18">
      <formula1>$Y$24:$Y$26</formula1>
    </dataValidation>
    <dataValidation type="list" allowBlank="1" showInputMessage="1" sqref="X7">
      <formula1>$Y$24:$Y$25</formula1>
    </dataValidation>
    <dataValidation type="list" allowBlank="1" showInputMessage="1" sqref="X19">
      <formula1>$Y$158:$Y$160</formula1>
    </dataValidation>
    <dataValidation type="list" allowBlank="1" showInputMessage="1" sqref="X8">
      <formula1>$Y$158:$Y$159</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34"/>
  <sheetViews>
    <sheetView showGridLines="0" view="pageBreakPreview" zoomScale="115" zoomScaleNormal="100" zoomScaleSheetLayoutView="115" workbookViewId="0"/>
  </sheetViews>
  <sheetFormatPr defaultColWidth="9" defaultRowHeight="14.25" customHeight="1"/>
  <cols>
    <col min="1" max="1" width="4.125" style="1" customWidth="1"/>
    <col min="2" max="13" width="2.25" style="1" customWidth="1"/>
    <col min="14" max="15" width="8.625" style="9" customWidth="1"/>
    <col min="16"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c r="B1" s="1" t="s">
        <v>213</v>
      </c>
    </row>
    <row r="2" spans="2:27" ht="20.100000000000001" customHeight="1" thickBot="1">
      <c r="B2" t="str">
        <f>実施要領!C96</f>
        <v>2.1 新規ユーザーが既存ユーザーへの分岐管を利用する場合の取扱いについて</v>
      </c>
      <c r="AA2" s="1" t="str">
        <f>B2</f>
        <v>2.1 新規ユーザーが既存ユーザーへの分岐管を利用する場合の取扱いについて</v>
      </c>
    </row>
    <row r="3" spans="2:27" ht="20.100000000000001" customHeight="1" thickBot="1">
      <c r="D3" s="54" t="str">
        <f>実施要領!E97</f>
        <v>○新規ユーザーの敷地まで（公道下）の分岐管の布設費用及び維持管理並びに負担軽減措置について</v>
      </c>
      <c r="E3" s="57"/>
      <c r="F3" s="57"/>
      <c r="G3" s="57"/>
      <c r="H3" s="57"/>
      <c r="I3" s="57"/>
      <c r="J3" s="57"/>
      <c r="K3" s="57"/>
      <c r="L3" s="57"/>
      <c r="M3" s="57"/>
      <c r="N3" s="57"/>
      <c r="O3" s="57"/>
      <c r="P3" s="57"/>
      <c r="Q3" s="57"/>
      <c r="R3" s="57"/>
      <c r="S3" s="57"/>
      <c r="T3" s="57"/>
      <c r="U3" s="57"/>
      <c r="V3" s="57"/>
      <c r="W3" s="57"/>
      <c r="X3" s="73"/>
    </row>
    <row r="4" spans="2:27" s="2" customFormat="1" ht="5.0999999999999996" customHeight="1">
      <c r="D4" s="68"/>
      <c r="E4" s="68"/>
      <c r="F4" s="68"/>
      <c r="G4" s="68"/>
      <c r="H4" s="68"/>
      <c r="I4" s="68"/>
      <c r="J4" s="68"/>
      <c r="K4" s="68"/>
      <c r="L4" s="68"/>
      <c r="M4" s="68"/>
      <c r="N4" s="68"/>
      <c r="O4" s="68"/>
      <c r="P4" s="68"/>
      <c r="Q4" s="68"/>
      <c r="R4" s="68"/>
      <c r="S4" s="68"/>
      <c r="T4" s="68"/>
      <c r="U4" s="68"/>
      <c r="V4" s="68"/>
      <c r="W4" s="68"/>
      <c r="X4" s="68"/>
    </row>
    <row r="5" spans="2:27" ht="15" customHeight="1" thickBot="1">
      <c r="E5" s="1" t="str">
        <f>実施要領!F98&amp;"　"&amp;実施要領!G98&amp;"の有無"</f>
        <v>●質問22　新規ユーザーが既存ユーザーへの分岐管を利用する事例の有無</v>
      </c>
    </row>
    <row r="6" spans="2:27" ht="15" customHeight="1" thickBot="1">
      <c r="U6" s="47" t="s">
        <v>64</v>
      </c>
      <c r="X6" s="25"/>
      <c r="AA6" s="46" t="str">
        <f>IF(X6="","",X6)</f>
        <v/>
      </c>
    </row>
    <row r="7" spans="2:27" s="2" customFormat="1" ht="5.0999999999999996" customHeight="1">
      <c r="N7" s="8"/>
      <c r="O7" s="8"/>
      <c r="U7" s="60"/>
      <c r="X7" s="52"/>
      <c r="AA7" s="4"/>
    </row>
    <row r="8" spans="2:27" ht="15" customHeight="1">
      <c r="H8" s="1" t="s">
        <v>146</v>
      </c>
      <c r="N8" s="1"/>
      <c r="O8" s="1"/>
      <c r="P8" s="9"/>
      <c r="Q8" s="9"/>
      <c r="AA8" s="4"/>
    </row>
    <row r="9" spans="2:27" ht="15" customHeight="1" thickBot="1">
      <c r="J9" s="1" t="s">
        <v>210</v>
      </c>
      <c r="N9" s="1"/>
      <c r="O9" s="1"/>
      <c r="P9" s="9"/>
      <c r="Q9" s="156" t="s">
        <v>232</v>
      </c>
      <c r="AA9" s="4"/>
    </row>
    <row r="10" spans="2:27" ht="15" customHeight="1" thickBot="1">
      <c r="N10" s="1"/>
      <c r="O10" s="1"/>
      <c r="P10" s="9"/>
      <c r="Q10" s="156" t="s">
        <v>234</v>
      </c>
      <c r="X10" s="45"/>
      <c r="AA10" s="46" t="str">
        <f>IF(X10="","",X10)</f>
        <v/>
      </c>
    </row>
    <row r="11" spans="2:27" ht="6.95" customHeight="1" thickBot="1">
      <c r="N11" s="1"/>
      <c r="O11" s="1"/>
      <c r="P11" s="9"/>
      <c r="Q11" s="49"/>
      <c r="X11" s="51"/>
      <c r="AA11" s="46"/>
    </row>
    <row r="12" spans="2:27" ht="15" customHeight="1" thickBot="1">
      <c r="J12" s="38"/>
      <c r="K12" s="38" t="s">
        <v>211</v>
      </c>
      <c r="N12" s="1"/>
      <c r="O12" s="1"/>
      <c r="P12" s="9"/>
      <c r="Q12" s="247"/>
      <c r="R12" s="248"/>
      <c r="S12" s="248"/>
      <c r="T12" s="248"/>
      <c r="U12" s="248"/>
      <c r="V12" s="248"/>
      <c r="W12" s="248"/>
      <c r="X12" s="248"/>
      <c r="Y12" s="249"/>
      <c r="AA12" s="4" t="str">
        <f>IF(Q12="","",Q12)</f>
        <v/>
      </c>
    </row>
    <row r="13" spans="2:27" ht="8.1" customHeight="1">
      <c r="K13" s="38"/>
      <c r="N13" s="1"/>
      <c r="O13" s="1"/>
      <c r="P13" s="37"/>
      <c r="Q13" s="41"/>
      <c r="R13" s="41"/>
      <c r="S13" s="41"/>
      <c r="T13" s="41"/>
      <c r="U13" s="41"/>
      <c r="V13" s="41"/>
      <c r="W13" s="41"/>
      <c r="X13" s="41"/>
      <c r="Y13" s="41"/>
    </row>
    <row r="14" spans="2:27" ht="15" customHeight="1" thickBot="1">
      <c r="J14" s="1" t="s">
        <v>145</v>
      </c>
      <c r="N14" s="1"/>
      <c r="O14" s="1"/>
      <c r="P14" s="9"/>
      <c r="Q14" s="156" t="s">
        <v>233</v>
      </c>
      <c r="AA14" s="4"/>
    </row>
    <row r="15" spans="2:27" ht="15" customHeight="1" thickBot="1">
      <c r="N15" s="1"/>
      <c r="O15" s="1"/>
      <c r="P15" s="9"/>
      <c r="Q15" s="156" t="s">
        <v>235</v>
      </c>
      <c r="X15" s="45"/>
      <c r="AA15" s="46" t="str">
        <f>IF(X15="","",X15)</f>
        <v/>
      </c>
    </row>
    <row r="16" spans="2:27" ht="6.95" customHeight="1" thickBot="1">
      <c r="N16" s="1"/>
      <c r="O16" s="1"/>
      <c r="P16" s="9"/>
      <c r="Q16" s="49"/>
      <c r="X16" s="51"/>
      <c r="AA16" s="46"/>
    </row>
    <row r="17" spans="10:27" ht="15" customHeight="1" thickBot="1">
      <c r="K17" s="38" t="s">
        <v>204</v>
      </c>
      <c r="N17" s="1"/>
      <c r="O17" s="1"/>
      <c r="P17" s="9"/>
      <c r="Q17" s="247"/>
      <c r="R17" s="248"/>
      <c r="S17" s="248"/>
      <c r="T17" s="248"/>
      <c r="U17" s="248"/>
      <c r="V17" s="248"/>
      <c r="W17" s="248"/>
      <c r="X17" s="248"/>
      <c r="Y17" s="249"/>
      <c r="AA17" s="4" t="str">
        <f>IF(Q17="","",Q17)</f>
        <v/>
      </c>
    </row>
    <row r="18" spans="10:27" ht="15" customHeight="1" thickBot="1">
      <c r="K18" s="38"/>
      <c r="N18" s="1"/>
      <c r="O18" s="1"/>
      <c r="P18" s="37"/>
      <c r="Q18" s="41"/>
      <c r="R18" s="41"/>
      <c r="S18" s="41"/>
      <c r="T18" s="41"/>
      <c r="U18" s="41"/>
      <c r="V18" s="41"/>
      <c r="W18" s="41"/>
      <c r="X18" s="41"/>
      <c r="Y18" s="41"/>
    </row>
    <row r="19" spans="10:27" ht="15" customHeight="1" thickBot="1">
      <c r="J19" s="1" t="s">
        <v>147</v>
      </c>
      <c r="N19" s="1"/>
      <c r="O19" s="1"/>
      <c r="P19" s="9"/>
      <c r="Q19" s="75"/>
      <c r="U19" s="47" t="s">
        <v>64</v>
      </c>
      <c r="X19" s="25"/>
      <c r="AA19" s="4" t="str">
        <f>IF(X19="","",X19)</f>
        <v/>
      </c>
    </row>
    <row r="20" spans="10:27" s="2" customFormat="1" ht="6.95" customHeight="1">
      <c r="P20" s="8"/>
      <c r="Q20" s="53"/>
      <c r="X20" s="51"/>
      <c r="AA20" s="4"/>
    </row>
    <row r="21" spans="10:27" ht="15" customHeight="1">
      <c r="N21" s="1"/>
      <c r="O21" s="1"/>
      <c r="P21" s="9"/>
      <c r="Q21" s="156" t="s">
        <v>401</v>
      </c>
      <c r="AA21" s="4"/>
    </row>
    <row r="22" spans="10:27" ht="15" customHeight="1" thickBot="1">
      <c r="N22" s="1"/>
      <c r="O22" s="1"/>
      <c r="P22" s="9"/>
      <c r="Q22" s="156" t="s">
        <v>402</v>
      </c>
      <c r="AA22" s="4"/>
    </row>
    <row r="23" spans="10:27" ht="15" customHeight="1" thickBot="1">
      <c r="N23" s="1"/>
      <c r="O23" s="1"/>
      <c r="P23" s="9"/>
      <c r="Q23" s="156" t="s">
        <v>236</v>
      </c>
      <c r="X23" s="45"/>
      <c r="AA23" s="46" t="str">
        <f>IF(X23="","",X23)</f>
        <v/>
      </c>
    </row>
    <row r="24" spans="10:27" ht="6.95" customHeight="1" thickBot="1">
      <c r="N24" s="1"/>
      <c r="O24" s="1"/>
      <c r="P24" s="9"/>
      <c r="Q24" s="49"/>
      <c r="X24" s="51"/>
      <c r="AA24" s="46"/>
    </row>
    <row r="25" spans="10:27" ht="15" customHeight="1" thickBot="1">
      <c r="J25" s="38"/>
      <c r="K25" s="38" t="s">
        <v>205</v>
      </c>
      <c r="N25" s="1"/>
      <c r="O25" s="1"/>
      <c r="P25" s="9"/>
      <c r="Q25" s="247"/>
      <c r="R25" s="248"/>
      <c r="S25" s="248"/>
      <c r="T25" s="248"/>
      <c r="U25" s="248"/>
      <c r="V25" s="248"/>
      <c r="W25" s="248"/>
      <c r="X25" s="248"/>
      <c r="Y25" s="249"/>
      <c r="AA25" s="4" t="str">
        <f>IF(Q25="","",Q25)</f>
        <v/>
      </c>
    </row>
    <row r="26" spans="10:27" ht="15" customHeight="1">
      <c r="N26" s="1"/>
      <c r="O26" s="1"/>
      <c r="P26" s="37"/>
      <c r="Q26" s="40"/>
      <c r="R26" s="40"/>
      <c r="S26" s="40"/>
      <c r="T26" s="40"/>
      <c r="U26" s="40"/>
      <c r="V26" s="40"/>
      <c r="W26" s="40"/>
      <c r="X26" s="40"/>
      <c r="Y26" s="40"/>
    </row>
    <row r="27" spans="10:27" s="2" customFormat="1" ht="15" customHeight="1">
      <c r="N27" s="8"/>
      <c r="O27" s="8"/>
      <c r="U27" s="60"/>
      <c r="X27" s="52"/>
      <c r="AA27" s="4"/>
    </row>
    <row r="28" spans="10:27" ht="15" customHeight="1">
      <c r="K28" s="38"/>
      <c r="N28" s="1"/>
      <c r="O28" s="1"/>
      <c r="P28" s="37"/>
      <c r="Q28" s="40"/>
      <c r="R28" s="40"/>
      <c r="S28" s="40"/>
      <c r="T28" s="40"/>
      <c r="U28" s="40"/>
      <c r="V28" s="40"/>
      <c r="W28" s="40"/>
      <c r="X28" s="40"/>
      <c r="Y28" s="40"/>
    </row>
    <row r="29" spans="10:27" ht="14.25" customHeight="1">
      <c r="X29" s="1" t="s">
        <v>82</v>
      </c>
      <c r="Y29" s="1" t="s">
        <v>65</v>
      </c>
    </row>
    <row r="30" spans="10:27" ht="14.25" customHeight="1">
      <c r="X30" s="1" t="s">
        <v>83</v>
      </c>
      <c r="Y30" s="1" t="s">
        <v>66</v>
      </c>
    </row>
    <row r="31" spans="10:27" ht="14.25" customHeight="1">
      <c r="Y31" s="1" t="s">
        <v>67</v>
      </c>
    </row>
    <row r="32" spans="10:27" ht="14.25" customHeight="1">
      <c r="Y32" s="1" t="s">
        <v>68</v>
      </c>
    </row>
    <row r="33" spans="25:25" ht="14.25" customHeight="1">
      <c r="Y33" s="1" t="s">
        <v>69</v>
      </c>
    </row>
    <row r="34" spans="25:25" ht="14.25" customHeight="1">
      <c r="Y34" s="1" t="s">
        <v>70</v>
      </c>
    </row>
  </sheetData>
  <mergeCells count="3">
    <mergeCell ref="Q25:Y25"/>
    <mergeCell ref="Q12:Y12"/>
    <mergeCell ref="Q17:Y17"/>
  </mergeCells>
  <phoneticPr fontId="1"/>
  <dataValidations count="2">
    <dataValidation type="list" allowBlank="1" showInputMessage="1" sqref="X6:X7 X19 X27">
      <formula1>$Y$29:$Y$30</formula1>
    </dataValidation>
    <dataValidation type="list" allowBlank="1" showInputMessage="1" sqref="X10:X11 X23:X24 X20 X15:X16">
      <formula1>$Y$29:$Y$31</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B31"/>
  <sheetViews>
    <sheetView showGridLines="0" view="pageBreakPreview" zoomScale="115" zoomScaleNormal="100" zoomScaleSheetLayoutView="115" workbookViewId="0"/>
  </sheetViews>
  <sheetFormatPr defaultColWidth="9" defaultRowHeight="13.5"/>
  <cols>
    <col min="1" max="1" width="4.125" style="1" customWidth="1"/>
    <col min="2" max="13" width="2.25" style="1" customWidth="1"/>
    <col min="14" max="15" width="8.625" style="9" customWidth="1"/>
    <col min="16" max="16" width="7.125" style="9" customWidth="1"/>
    <col min="17"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8" ht="20.100000000000001" customHeight="1" thickBot="1">
      <c r="B1" s="1" t="str">
        <f>実施要領!C100</f>
        <v>2.2 赤字事業の経営健全化に向けた対応について</v>
      </c>
      <c r="AA1" s="1" t="str">
        <f>B1</f>
        <v>2.2 赤字事業の経営健全化に向けた対応について</v>
      </c>
    </row>
    <row r="2" spans="2:28" ht="17.45" customHeight="1" thickBot="1">
      <c r="B2"/>
      <c r="C2" s="64"/>
      <c r="D2" s="54" t="str">
        <f>実施要領!E101</f>
        <v>○料金の引上げも含め赤字事業の経営健全化に向けての他県の取組状況について</v>
      </c>
      <c r="E2" s="55"/>
      <c r="F2" s="55"/>
      <c r="G2" s="55"/>
      <c r="H2" s="55"/>
      <c r="I2" s="55"/>
      <c r="J2" s="55"/>
      <c r="K2" s="55"/>
      <c r="L2" s="55"/>
      <c r="M2" s="55"/>
      <c r="N2" s="55"/>
      <c r="O2" s="55"/>
      <c r="P2" s="55"/>
      <c r="Q2" s="55"/>
      <c r="R2" s="55"/>
      <c r="S2" s="55"/>
      <c r="T2" s="55"/>
      <c r="U2" s="55"/>
      <c r="V2" s="55"/>
      <c r="W2" s="55"/>
      <c r="X2" s="66"/>
    </row>
    <row r="3" spans="2:28" s="2" customFormat="1" ht="5.0999999999999996" customHeight="1">
      <c r="B3" s="71"/>
      <c r="C3" s="63"/>
      <c r="D3" s="68"/>
      <c r="E3" s="68"/>
      <c r="F3" s="68"/>
      <c r="G3" s="68"/>
      <c r="H3" s="68"/>
      <c r="I3" s="68"/>
      <c r="J3" s="68"/>
      <c r="K3" s="68"/>
      <c r="L3" s="68"/>
      <c r="M3" s="68"/>
      <c r="N3" s="68"/>
      <c r="O3" s="68"/>
      <c r="P3" s="68"/>
      <c r="Q3" s="68"/>
      <c r="R3" s="68"/>
      <c r="S3" s="68"/>
      <c r="T3" s="68"/>
      <c r="U3" s="68"/>
      <c r="V3" s="68"/>
      <c r="W3" s="68"/>
      <c r="X3" s="68"/>
    </row>
    <row r="4" spans="2:28" s="2" customFormat="1" ht="14.25" thickBot="1">
      <c r="B4" s="62"/>
      <c r="C4" s="63"/>
      <c r="D4" s="63"/>
      <c r="E4" s="2" t="str">
        <f>実施要領!F102&amp;"　"&amp;実施要領!G102&amp;"の有無"</f>
        <v>●質問23　料金の引き上げを含めた赤字事業の経営健全化対策について、具体的な取組み事例の有無</v>
      </c>
      <c r="F4" s="63"/>
      <c r="G4" s="63"/>
      <c r="H4" s="63"/>
      <c r="I4" s="63"/>
      <c r="J4" s="63"/>
      <c r="K4" s="63"/>
      <c r="L4" s="63"/>
      <c r="M4" s="63"/>
      <c r="N4" s="63"/>
      <c r="O4" s="63"/>
      <c r="P4" s="63"/>
      <c r="Q4" s="63"/>
      <c r="R4" s="63"/>
      <c r="S4" s="63"/>
      <c r="T4" s="63"/>
      <c r="U4" s="63"/>
      <c r="V4" s="63"/>
      <c r="W4" s="63"/>
      <c r="X4" s="63"/>
    </row>
    <row r="5" spans="2:28" ht="15" customHeight="1" thickBot="1">
      <c r="P5" s="1"/>
      <c r="U5" s="47" t="s">
        <v>64</v>
      </c>
      <c r="X5" s="25"/>
      <c r="AA5" s="46" t="str">
        <f>IF(X5="","",X5)</f>
        <v/>
      </c>
    </row>
    <row r="6" spans="2:28" s="2" customFormat="1" ht="5.0999999999999996" customHeight="1">
      <c r="N6" s="8"/>
      <c r="O6" s="8"/>
      <c r="U6" s="60"/>
      <c r="X6" s="52"/>
      <c r="AA6" s="4"/>
    </row>
    <row r="7" spans="2:28" ht="15" customHeight="1" thickBot="1">
      <c r="G7" s="1" t="s">
        <v>218</v>
      </c>
      <c r="N7" s="1"/>
      <c r="O7" s="1"/>
      <c r="Q7" s="9"/>
      <c r="AA7" s="4"/>
    </row>
    <row r="8" spans="2:28" ht="15" customHeight="1" thickBot="1">
      <c r="J8" s="1" t="s">
        <v>310</v>
      </c>
      <c r="N8" s="1"/>
      <c r="O8" s="1"/>
      <c r="P8" s="25"/>
      <c r="Q8" s="146"/>
      <c r="R8" s="153" t="s">
        <v>170</v>
      </c>
      <c r="S8" s="250"/>
      <c r="T8" s="251"/>
      <c r="U8" s="251"/>
      <c r="V8" s="251"/>
      <c r="W8" s="251"/>
      <c r="X8" s="251"/>
      <c r="Y8" s="252"/>
      <c r="AA8" s="46" t="str">
        <f>IF(P8="","",P8)</f>
        <v/>
      </c>
      <c r="AB8" s="46" t="str">
        <f>IF(S8="","",S8)</f>
        <v/>
      </c>
    </row>
    <row r="9" spans="2:28" ht="15" customHeight="1">
      <c r="K9" s="1" t="s">
        <v>184</v>
      </c>
      <c r="L9" s="149"/>
      <c r="N9" s="1"/>
      <c r="O9" s="1"/>
      <c r="P9" s="148"/>
      <c r="Q9" s="101"/>
      <c r="R9" s="101"/>
      <c r="S9" s="253"/>
      <c r="T9" s="254"/>
      <c r="U9" s="254"/>
      <c r="V9" s="254"/>
      <c r="W9" s="254"/>
      <c r="X9" s="254"/>
      <c r="Y9" s="255"/>
      <c r="AA9" s="4"/>
    </row>
    <row r="10" spans="2:28" ht="15" customHeight="1" thickBot="1">
      <c r="L10" s="38" t="s">
        <v>190</v>
      </c>
      <c r="N10" s="1"/>
      <c r="O10" s="1"/>
      <c r="Q10" s="101"/>
      <c r="R10" s="101"/>
      <c r="S10" s="256"/>
      <c r="T10" s="257"/>
      <c r="U10" s="257"/>
      <c r="V10" s="257"/>
      <c r="W10" s="257"/>
      <c r="X10" s="257"/>
      <c r="Y10" s="258"/>
      <c r="AA10" s="4"/>
    </row>
    <row r="11" spans="2:28" s="2" customFormat="1" ht="5.0999999999999996" customHeight="1" thickBot="1">
      <c r="P11" s="143"/>
      <c r="Q11" s="101"/>
      <c r="R11" s="101"/>
      <c r="S11" s="40"/>
      <c r="T11" s="40"/>
      <c r="U11" s="40"/>
      <c r="V11" s="40"/>
      <c r="W11" s="40"/>
      <c r="X11" s="40"/>
      <c r="Y11" s="40"/>
      <c r="AA11" s="4"/>
    </row>
    <row r="12" spans="2:28" ht="15" customHeight="1" thickBot="1">
      <c r="J12" s="1" t="s">
        <v>311</v>
      </c>
      <c r="N12" s="1"/>
      <c r="O12" s="1"/>
      <c r="P12" s="25"/>
      <c r="Q12" s="146"/>
      <c r="R12" s="153" t="s">
        <v>170</v>
      </c>
      <c r="S12" s="250"/>
      <c r="T12" s="251"/>
      <c r="U12" s="251"/>
      <c r="V12" s="251"/>
      <c r="W12" s="251"/>
      <c r="X12" s="251"/>
      <c r="Y12" s="252"/>
      <c r="AA12" s="46" t="str">
        <f>IF(P12="","",P12)</f>
        <v/>
      </c>
      <c r="AB12" s="46" t="str">
        <f>IF(S12="","",S12)</f>
        <v/>
      </c>
    </row>
    <row r="13" spans="2:28" ht="15" customHeight="1">
      <c r="L13" s="38" t="s">
        <v>190</v>
      </c>
      <c r="N13" s="1"/>
      <c r="O13" s="1"/>
      <c r="P13" s="148"/>
      <c r="Q13" s="101"/>
      <c r="R13" s="101"/>
      <c r="S13" s="253"/>
      <c r="T13" s="254"/>
      <c r="U13" s="254"/>
      <c r="V13" s="254"/>
      <c r="W13" s="254"/>
      <c r="X13" s="254"/>
      <c r="Y13" s="255"/>
      <c r="AA13" s="4"/>
    </row>
    <row r="14" spans="2:28" ht="15" customHeight="1" thickBot="1">
      <c r="L14" s="38"/>
      <c r="N14" s="1"/>
      <c r="O14" s="1"/>
      <c r="Q14" s="101"/>
      <c r="R14" s="101"/>
      <c r="S14" s="256"/>
      <c r="T14" s="257"/>
      <c r="U14" s="257"/>
      <c r="V14" s="257"/>
      <c r="W14" s="257"/>
      <c r="X14" s="257"/>
      <c r="Y14" s="258"/>
      <c r="AA14" s="4"/>
    </row>
    <row r="15" spans="2:28" s="2" customFormat="1" ht="5.0999999999999996" customHeight="1" thickBot="1">
      <c r="P15" s="143"/>
      <c r="Q15" s="101"/>
      <c r="R15" s="101"/>
      <c r="S15" s="40"/>
      <c r="T15" s="40"/>
      <c r="U15" s="40"/>
      <c r="V15" s="40"/>
      <c r="W15" s="40"/>
      <c r="X15" s="40"/>
      <c r="Y15" s="40"/>
      <c r="AA15" s="4"/>
    </row>
    <row r="16" spans="2:28" ht="15" customHeight="1" thickBot="1">
      <c r="J16" s="1" t="s">
        <v>312</v>
      </c>
      <c r="N16" s="1"/>
      <c r="O16" s="1"/>
      <c r="P16" s="25"/>
      <c r="Q16" s="146"/>
      <c r="R16" s="154" t="s">
        <v>170</v>
      </c>
      <c r="S16" s="250"/>
      <c r="T16" s="251"/>
      <c r="U16" s="251"/>
      <c r="V16" s="251"/>
      <c r="W16" s="251"/>
      <c r="X16" s="251"/>
      <c r="Y16" s="252"/>
      <c r="AA16" s="4" t="str">
        <f>IF(P16="","",P16)</f>
        <v/>
      </c>
      <c r="AB16" s="46" t="str">
        <f>IF(S16="","",S16)</f>
        <v/>
      </c>
    </row>
    <row r="17" spans="2:28" ht="15" customHeight="1">
      <c r="L17" s="38" t="s">
        <v>190</v>
      </c>
      <c r="N17" s="1"/>
      <c r="O17" s="1"/>
      <c r="P17" s="51"/>
      <c r="Q17" s="101"/>
      <c r="R17" s="33"/>
      <c r="S17" s="253"/>
      <c r="T17" s="254"/>
      <c r="U17" s="254"/>
      <c r="V17" s="254"/>
      <c r="W17" s="254"/>
      <c r="X17" s="254"/>
      <c r="Y17" s="255"/>
      <c r="AA17" s="4"/>
    </row>
    <row r="18" spans="2:28" ht="15" customHeight="1" thickBot="1">
      <c r="L18" s="38"/>
      <c r="N18" s="1"/>
      <c r="O18" s="1"/>
      <c r="Q18" s="101"/>
      <c r="R18" s="33"/>
      <c r="S18" s="256"/>
      <c r="T18" s="257"/>
      <c r="U18" s="257"/>
      <c r="V18" s="257"/>
      <c r="W18" s="257"/>
      <c r="X18" s="257"/>
      <c r="Y18" s="258"/>
      <c r="AA18" s="4"/>
    </row>
    <row r="19" spans="2:28" s="2" customFormat="1" ht="5.0999999999999996" customHeight="1" thickBot="1">
      <c r="P19" s="143"/>
      <c r="S19" s="142"/>
      <c r="T19" s="142"/>
      <c r="U19" s="142"/>
      <c r="V19" s="142"/>
      <c r="W19" s="142"/>
      <c r="X19" s="142"/>
      <c r="Y19" s="142"/>
      <c r="AA19" s="4"/>
    </row>
    <row r="20" spans="2:28" ht="15" customHeight="1" thickBot="1">
      <c r="J20" s="1" t="s">
        <v>369</v>
      </c>
      <c r="N20" s="1"/>
      <c r="O20" s="1"/>
      <c r="P20" s="25"/>
      <c r="R20" s="155" t="s">
        <v>170</v>
      </c>
      <c r="S20" s="250"/>
      <c r="T20" s="251"/>
      <c r="U20" s="251"/>
      <c r="V20" s="251"/>
      <c r="W20" s="251"/>
      <c r="X20" s="251"/>
      <c r="Y20" s="252"/>
      <c r="AA20" s="4" t="str">
        <f>IF(P20="","",P20)</f>
        <v/>
      </c>
      <c r="AB20" s="46" t="str">
        <f>IF(S20="","",S20)</f>
        <v/>
      </c>
    </row>
    <row r="21" spans="2:28" ht="15" customHeight="1">
      <c r="L21" s="38" t="s">
        <v>190</v>
      </c>
      <c r="P21" s="101"/>
      <c r="R21" s="147"/>
      <c r="S21" s="253"/>
      <c r="T21" s="254"/>
      <c r="U21" s="254"/>
      <c r="V21" s="254"/>
      <c r="W21" s="254"/>
      <c r="X21" s="254"/>
      <c r="Y21" s="255"/>
      <c r="AA21" s="4"/>
    </row>
    <row r="22" spans="2:28" ht="15" customHeight="1" thickBot="1">
      <c r="K22" s="38"/>
      <c r="N22" s="1"/>
      <c r="O22" s="1"/>
      <c r="P22" s="37"/>
      <c r="R22" s="147"/>
      <c r="S22" s="256"/>
      <c r="T22" s="257"/>
      <c r="U22" s="257"/>
      <c r="V22" s="257"/>
      <c r="W22" s="257"/>
      <c r="X22" s="257"/>
      <c r="Y22" s="258"/>
    </row>
    <row r="23" spans="2:28" ht="15" customHeight="1">
      <c r="B23"/>
    </row>
    <row r="24" spans="2:28" ht="15" customHeight="1"/>
    <row r="25" spans="2:28" ht="15" customHeight="1"/>
    <row r="26" spans="2:28">
      <c r="X26" s="1" t="s">
        <v>99</v>
      </c>
      <c r="Y26" s="1" t="s">
        <v>65</v>
      </c>
    </row>
    <row r="27" spans="2:28">
      <c r="X27" s="1" t="s">
        <v>100</v>
      </c>
      <c r="Y27" s="1" t="s">
        <v>66</v>
      </c>
    </row>
    <row r="28" spans="2:28">
      <c r="Y28" s="1" t="s">
        <v>67</v>
      </c>
    </row>
    <row r="29" spans="2:28">
      <c r="Y29" s="1" t="s">
        <v>68</v>
      </c>
    </row>
    <row r="30" spans="2:28">
      <c r="Y30" s="1" t="s">
        <v>69</v>
      </c>
    </row>
    <row r="31" spans="2:28">
      <c r="Y31" s="1" t="s">
        <v>70</v>
      </c>
    </row>
  </sheetData>
  <mergeCells count="4">
    <mergeCell ref="S20:Y22"/>
    <mergeCell ref="S8:Y10"/>
    <mergeCell ref="S12:Y14"/>
    <mergeCell ref="S16:Y18"/>
  </mergeCells>
  <phoneticPr fontId="1"/>
  <dataValidations count="3">
    <dataValidation type="list" allowBlank="1" showInputMessage="1" sqref="X5">
      <formula1>$Y$26:$Y$27</formula1>
    </dataValidation>
    <dataValidation type="list" allowBlank="1" showInputMessage="1" sqref="X6">
      <formula1>$Y$160:$Y$161</formula1>
    </dataValidation>
    <dataValidation type="list" allowBlank="1" showInputMessage="1" showErrorMessage="1" sqref="P8 P12 P16 P20">
      <formula1>$X$26:$X$27</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A21"/>
  <sheetViews>
    <sheetView showGridLines="0" view="pageBreakPreview" zoomScale="115" zoomScaleNormal="100" zoomScaleSheetLayoutView="115" workbookViewId="0"/>
  </sheetViews>
  <sheetFormatPr defaultColWidth="9" defaultRowHeight="13.5"/>
  <cols>
    <col min="1" max="1" width="4.125" style="1" customWidth="1"/>
    <col min="2" max="13" width="2.25" style="1" customWidth="1"/>
    <col min="14" max="15" width="8.625" style="9" customWidth="1"/>
    <col min="16" max="16" width="7.125" style="9" customWidth="1"/>
    <col min="17"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thickBot="1">
      <c r="B1" s="1" t="str">
        <f>実施要領!C104</f>
        <v>2.3 工業用水道事業の広報、ＰＲ活動への取組状況について</v>
      </c>
      <c r="AA1" s="1" t="str">
        <f>B1</f>
        <v>2.3 工業用水道事業の広報、ＰＲ活動への取組状況について</v>
      </c>
    </row>
    <row r="2" spans="2:27" ht="17.45" customHeight="1" thickBot="1">
      <c r="B2"/>
      <c r="C2" s="64"/>
      <c r="D2" s="54" t="str">
        <f>実施要領!E105</f>
        <v>○新規ユーザーの獲得につながるような有効な広報の方法について。（広報紙、ホームページの活用方法について）</v>
      </c>
      <c r="E2" s="55"/>
      <c r="F2" s="55"/>
      <c r="G2" s="55"/>
      <c r="H2" s="55"/>
      <c r="I2" s="55"/>
      <c r="J2" s="55"/>
      <c r="K2" s="55"/>
      <c r="L2" s="55"/>
      <c r="M2" s="55"/>
      <c r="N2" s="55"/>
      <c r="O2" s="55"/>
      <c r="P2" s="55"/>
      <c r="Q2" s="55"/>
      <c r="R2" s="55"/>
      <c r="S2" s="55"/>
      <c r="T2" s="55"/>
      <c r="U2" s="55"/>
      <c r="V2" s="55"/>
      <c r="W2" s="55"/>
      <c r="X2" s="66"/>
    </row>
    <row r="3" spans="2:27" s="2" customFormat="1" ht="5.0999999999999996" customHeight="1">
      <c r="B3" s="71"/>
      <c r="C3" s="63"/>
      <c r="D3" s="68"/>
      <c r="E3" s="68"/>
      <c r="F3" s="68"/>
      <c r="G3" s="68"/>
      <c r="H3" s="68"/>
      <c r="I3" s="68"/>
      <c r="J3" s="68"/>
      <c r="K3" s="68"/>
      <c r="L3" s="68"/>
      <c r="M3" s="68"/>
      <c r="N3" s="68"/>
      <c r="O3" s="68"/>
      <c r="P3" s="68"/>
      <c r="Q3" s="68"/>
      <c r="R3" s="68"/>
      <c r="S3" s="68"/>
      <c r="T3" s="68"/>
      <c r="U3" s="68"/>
      <c r="V3" s="68"/>
      <c r="W3" s="68"/>
      <c r="X3" s="68"/>
    </row>
    <row r="4" spans="2:27" s="2" customFormat="1" ht="14.25" thickBot="1">
      <c r="B4" s="62"/>
      <c r="C4" s="63"/>
      <c r="D4" s="63"/>
      <c r="E4" s="2" t="str">
        <f>実施要領!F107&amp;"　"&amp;実施要領!G107&amp;"の有無"</f>
        <v>●質問24　新規ユーザー獲得に有効な方策、取組みの事例の有無</v>
      </c>
      <c r="F4" s="63"/>
      <c r="G4" s="63"/>
      <c r="H4" s="63"/>
      <c r="I4" s="63"/>
      <c r="J4" s="63"/>
      <c r="K4" s="63"/>
      <c r="L4" s="63"/>
      <c r="M4" s="63"/>
      <c r="N4" s="63"/>
      <c r="O4" s="63"/>
      <c r="P4" s="63"/>
      <c r="Q4" s="63"/>
      <c r="R4" s="63"/>
      <c r="S4" s="63"/>
      <c r="T4" s="63"/>
      <c r="U4" s="63"/>
      <c r="V4" s="63"/>
      <c r="W4" s="63"/>
      <c r="X4" s="63"/>
    </row>
    <row r="5" spans="2:27" ht="15" customHeight="1" thickBot="1">
      <c r="P5" s="1"/>
      <c r="U5" s="47" t="s">
        <v>64</v>
      </c>
      <c r="X5" s="25"/>
      <c r="AA5" s="46" t="str">
        <f>IF(X5="","",X5)</f>
        <v/>
      </c>
    </row>
    <row r="6" spans="2:27" s="2" customFormat="1" ht="5.0999999999999996" customHeight="1">
      <c r="N6" s="8"/>
      <c r="O6" s="8"/>
      <c r="U6" s="60"/>
      <c r="X6" s="52"/>
      <c r="AA6" s="4"/>
    </row>
    <row r="7" spans="2:27" ht="15" customHeight="1" thickBot="1">
      <c r="G7" s="1" t="s">
        <v>148</v>
      </c>
      <c r="N7" s="1"/>
      <c r="O7" s="1"/>
      <c r="Q7" s="9"/>
      <c r="AA7" s="4"/>
    </row>
    <row r="8" spans="2:27" ht="15" customHeight="1" thickBot="1">
      <c r="K8" s="38" t="s">
        <v>190</v>
      </c>
      <c r="N8" s="1"/>
      <c r="O8" s="1"/>
      <c r="Q8" s="210" t="s">
        <v>313</v>
      </c>
      <c r="X8" s="45"/>
      <c r="AA8" s="46" t="str">
        <f t="shared" ref="AA8:AA9" si="0">IF(X8="","",X8)</f>
        <v/>
      </c>
    </row>
    <row r="9" spans="2:27" ht="15" customHeight="1" thickBot="1">
      <c r="N9" s="1"/>
      <c r="O9" s="1"/>
      <c r="Q9" s="210" t="s">
        <v>314</v>
      </c>
      <c r="X9" s="45"/>
      <c r="AA9" s="46" t="str">
        <f t="shared" si="0"/>
        <v/>
      </c>
    </row>
    <row r="10" spans="2:27" ht="15" customHeight="1" thickBot="1">
      <c r="N10" s="1"/>
      <c r="O10" s="1"/>
      <c r="Q10" s="210" t="s">
        <v>398</v>
      </c>
      <c r="X10" s="45"/>
      <c r="AA10" s="46" t="str">
        <f>IF(X10="","",X10)</f>
        <v/>
      </c>
    </row>
    <row r="11" spans="2:27" ht="6.95" customHeight="1" thickBot="1">
      <c r="N11" s="1"/>
      <c r="O11" s="1"/>
      <c r="Q11" s="49"/>
      <c r="X11" s="51"/>
      <c r="AA11" s="46"/>
    </row>
    <row r="12" spans="2:27" ht="15" customHeight="1" thickBot="1">
      <c r="M12" s="1" t="s">
        <v>197</v>
      </c>
      <c r="N12" s="1"/>
      <c r="O12" s="1"/>
      <c r="Q12" s="247"/>
      <c r="R12" s="248"/>
      <c r="S12" s="248"/>
      <c r="T12" s="248"/>
      <c r="U12" s="248"/>
      <c r="V12" s="248"/>
      <c r="W12" s="248"/>
      <c r="X12" s="248"/>
      <c r="Y12" s="249"/>
      <c r="AA12" s="4" t="str">
        <f>IF(Q12="","",Q12)</f>
        <v/>
      </c>
    </row>
    <row r="13" spans="2:27" ht="15" customHeight="1">
      <c r="B13"/>
    </row>
    <row r="14" spans="2:27" ht="15" customHeight="1"/>
    <row r="15" spans="2:27" ht="15" customHeight="1"/>
    <row r="16" spans="2:27">
      <c r="X16" s="1" t="s">
        <v>99</v>
      </c>
      <c r="Y16" s="1" t="s">
        <v>65</v>
      </c>
    </row>
    <row r="17" spans="24:25">
      <c r="X17" s="1" t="s">
        <v>100</v>
      </c>
      <c r="Y17" s="1" t="s">
        <v>66</v>
      </c>
    </row>
    <row r="18" spans="24:25">
      <c r="Y18" s="1" t="s">
        <v>67</v>
      </c>
    </row>
    <row r="19" spans="24:25">
      <c r="Y19" s="1" t="s">
        <v>68</v>
      </c>
    </row>
    <row r="20" spans="24:25">
      <c r="Y20" s="1" t="s">
        <v>69</v>
      </c>
    </row>
    <row r="21" spans="24:25">
      <c r="Y21" s="1" t="s">
        <v>70</v>
      </c>
    </row>
  </sheetData>
  <mergeCells count="1">
    <mergeCell ref="Q12:Y12"/>
  </mergeCells>
  <phoneticPr fontId="1"/>
  <dataValidations count="4">
    <dataValidation type="list" allowBlank="1" showInputMessage="1" sqref="X6">
      <formula1>$Y$150:$Y$151</formula1>
    </dataValidation>
    <dataValidation type="list" allowBlank="1" showInputMessage="1" sqref="X5">
      <formula1>$Y$16:$Y$17</formula1>
    </dataValidation>
    <dataValidation type="list" allowBlank="1" showInputMessage="1" sqref="X11">
      <formula1>$Y$148:$Y$150</formula1>
    </dataValidation>
    <dataValidation type="list" allowBlank="1" showInputMessage="1" sqref="X8:X10">
      <formula1>$X$16:$X$17</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実施要領</vt:lpstr>
      <vt:lpstr>回答者連絡先等</vt:lpstr>
      <vt:lpstr>指定課題1.1</vt:lpstr>
      <vt:lpstr>指定課題1.2</vt:lpstr>
      <vt:lpstr>指定課題1.3</vt:lpstr>
      <vt:lpstr>指定課題1.4</vt:lpstr>
      <vt:lpstr>自由課題2.1</vt:lpstr>
      <vt:lpstr>自由課題2.2</vt:lpstr>
      <vt:lpstr>自由課題2.3</vt:lpstr>
      <vt:lpstr>自由課題2.4</vt:lpstr>
      <vt:lpstr>自由課題2.5</vt:lpstr>
      <vt:lpstr>集計</vt:lpstr>
      <vt:lpstr>回答者連絡先等!Print_Area</vt:lpstr>
      <vt:lpstr>指定課題1.1!Print_Area</vt:lpstr>
      <vt:lpstr>指定課題1.2!Print_Area</vt:lpstr>
      <vt:lpstr>指定課題1.3!Print_Area</vt:lpstr>
      <vt:lpstr>指定課題1.4!Print_Area</vt:lpstr>
      <vt:lpstr>自由課題2.1!Print_Area</vt:lpstr>
      <vt:lpstr>自由課題2.2!Print_Area</vt:lpstr>
      <vt:lpstr>自由課題2.3!Print_Area</vt:lpstr>
      <vt:lpstr>自由課題2.4!Print_Area</vt:lpstr>
      <vt:lpstr>自由課題2.5!Print_Area</vt:lpstr>
      <vt:lpstr>実施要領!Print_Area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JIWA</dc:creator>
  <cp:lastModifiedBy>JIWA5</cp:lastModifiedBy>
  <cp:lastPrinted>2019-07-16T04:26:16Z</cp:lastPrinted>
  <dcterms:created xsi:type="dcterms:W3CDTF">2013-07-03T01:44:05Z</dcterms:created>
  <dcterms:modified xsi:type="dcterms:W3CDTF">2019-07-16T04:29:07Z</dcterms:modified>
</cp:coreProperties>
</file>